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7110" activeTab="3"/>
  </bookViews>
  <sheets>
    <sheet name="composition" sheetId="8" r:id="rId1"/>
    <sheet name="export" sheetId="1" r:id="rId2"/>
    <sheet name="Import" sheetId="2" r:id="rId3"/>
    <sheet name="partner" sheetId="3" r:id="rId4"/>
  </sheets>
  <definedNames>
    <definedName name="_xlnm.Print_Area" localSheetId="1">export!$A$1:$I$45</definedName>
  </definedNames>
  <calcPr calcId="124519"/>
</workbook>
</file>

<file path=xl/calcChain.xml><?xml version="1.0" encoding="utf-8"?>
<calcChain xmlns="http://schemas.openxmlformats.org/spreadsheetml/2006/main">
  <c r="G6" i="3"/>
  <c r="F6"/>
  <c r="G45" i="1"/>
  <c r="E21" i="3"/>
  <c r="E29"/>
  <c r="D20"/>
  <c r="J10" i="1"/>
  <c r="C43" i="3"/>
  <c r="C20"/>
  <c r="D43"/>
  <c r="E30" l="1"/>
  <c r="E31"/>
  <c r="E32"/>
  <c r="E33"/>
  <c r="E34"/>
  <c r="E35"/>
  <c r="E36"/>
  <c r="E37"/>
  <c r="E38"/>
  <c r="E39"/>
  <c r="E40"/>
  <c r="E41"/>
  <c r="E42"/>
  <c r="E44"/>
  <c r="E43"/>
  <c r="E7"/>
  <c r="E8"/>
  <c r="E9"/>
  <c r="E10"/>
  <c r="E11"/>
  <c r="E12"/>
  <c r="E13"/>
  <c r="E14"/>
  <c r="E15"/>
  <c r="E16"/>
  <c r="E17"/>
  <c r="E18"/>
  <c r="E19"/>
  <c r="E6"/>
  <c r="F11" i="2"/>
  <c r="F8"/>
  <c r="F9"/>
  <c r="F10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7"/>
  <c r="J40" i="1"/>
  <c r="E33" i="2"/>
  <c r="G27"/>
  <c r="F33" l="1"/>
  <c r="J9" i="1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1"/>
  <c r="J42"/>
  <c r="J43"/>
  <c r="J44"/>
  <c r="J46"/>
  <c r="J8"/>
  <c r="K40"/>
  <c r="E45" l="1"/>
  <c r="G8" i="2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8"/>
  <c r="G29"/>
  <c r="G30"/>
  <c r="G31"/>
  <c r="G32"/>
  <c r="G34"/>
  <c r="G7"/>
  <c r="C33"/>
  <c r="K9" i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1"/>
  <c r="K42"/>
  <c r="K43"/>
  <c r="K44"/>
  <c r="K46"/>
  <c r="K8"/>
  <c r="I45"/>
  <c r="J45" s="1"/>
  <c r="D11" i="8"/>
  <c r="B12" s="1"/>
  <c r="E8"/>
  <c r="D8"/>
  <c r="B9" s="1"/>
  <c r="E5"/>
  <c r="D5"/>
  <c r="B6" s="1"/>
  <c r="C16"/>
  <c r="B16"/>
  <c r="C14"/>
  <c r="B14"/>
  <c r="G11"/>
  <c r="E11"/>
  <c r="G8"/>
  <c r="D14"/>
  <c r="G5"/>
  <c r="E16" l="1"/>
  <c r="G33" i="2"/>
  <c r="K45" i="1"/>
  <c r="D16" i="8"/>
  <c r="C6"/>
  <c r="E14"/>
  <c r="C9"/>
  <c r="C12"/>
  <c r="E20" i="3" l="1"/>
</calcChain>
</file>

<file path=xl/sharedStrings.xml><?xml version="1.0" encoding="utf-8"?>
<sst xmlns="http://schemas.openxmlformats.org/spreadsheetml/2006/main" count="190" uniqueCount="136">
  <si>
    <t>Value in 000 Rs</t>
  </si>
  <si>
    <t>% Change</t>
  </si>
  <si>
    <t>S.N</t>
  </si>
  <si>
    <t>Commodities</t>
  </si>
  <si>
    <t>Unit</t>
  </si>
  <si>
    <t>Quantity</t>
  </si>
  <si>
    <t>Value</t>
  </si>
  <si>
    <t>in value</t>
  </si>
  <si>
    <t>Soyabean oil</t>
  </si>
  <si>
    <t>Palm oil</t>
  </si>
  <si>
    <t>Woolen Carpet</t>
  </si>
  <si>
    <t>Sq.Mtr.</t>
  </si>
  <si>
    <t>Jute and Jute Products</t>
  </si>
  <si>
    <t>Readymade Garments</t>
  </si>
  <si>
    <t>Pcs.</t>
  </si>
  <si>
    <t>Juices</t>
  </si>
  <si>
    <t>Cardamom</t>
  </si>
  <si>
    <t>Kg.</t>
  </si>
  <si>
    <t>Sunflower Oil</t>
  </si>
  <si>
    <t>Iron and Steel products</t>
  </si>
  <si>
    <t>Tea</t>
  </si>
  <si>
    <t>Woolen and Pashmina shawls</t>
  </si>
  <si>
    <t>Rosin and resin acid</t>
  </si>
  <si>
    <t>Noodles, pasta and like</t>
  </si>
  <si>
    <t>Nepalese paper and paper Products</t>
  </si>
  <si>
    <t>Medicinal Herbs</t>
  </si>
  <si>
    <t>Footwear</t>
  </si>
  <si>
    <t>Dentifrices (toothpaste)</t>
  </si>
  <si>
    <t>Essential Oils</t>
  </si>
  <si>
    <t>Handicrafts ( Painting, Sculpture and statuary)</t>
  </si>
  <si>
    <t>Ginger</t>
  </si>
  <si>
    <t>Cotton sacks and bags</t>
  </si>
  <si>
    <t>Lentils</t>
  </si>
  <si>
    <t>Gold Jewellery</t>
  </si>
  <si>
    <t>Hides &amp; Skins</t>
  </si>
  <si>
    <t>Copper and articles thereof</t>
  </si>
  <si>
    <t>Articles of silver jewellery</t>
  </si>
  <si>
    <t>Others</t>
  </si>
  <si>
    <t>Total</t>
  </si>
  <si>
    <t>`</t>
  </si>
  <si>
    <t>Petroleum Products</t>
  </si>
  <si>
    <t>Iron &amp; Steel and products thereof</t>
  </si>
  <si>
    <t>Machinery and parts</t>
  </si>
  <si>
    <t>Transport Vehicles and parts thereof</t>
  </si>
  <si>
    <t>Cereals</t>
  </si>
  <si>
    <t>Electronic and Electrical Equipments</t>
  </si>
  <si>
    <t>Pharmaceutical products</t>
  </si>
  <si>
    <t>Telecommunication Equipment and parts</t>
  </si>
  <si>
    <t>Articles of apparel and clothing accessories</t>
  </si>
  <si>
    <t>Aircraft and parts thereof</t>
  </si>
  <si>
    <t>Fertilizers</t>
  </si>
  <si>
    <t>Polythene Granules</t>
  </si>
  <si>
    <t>Crude soyabean oil</t>
  </si>
  <si>
    <t>Crude palm Oil</t>
  </si>
  <si>
    <t>Gold</t>
  </si>
  <si>
    <t>Chemicals</t>
  </si>
  <si>
    <t>Man-made staple fibres ( Synthetic, Polyester etc)</t>
  </si>
  <si>
    <t>Aluminium and articles thereof</t>
  </si>
  <si>
    <t>Rubber and articles thereof</t>
  </si>
  <si>
    <t>Silver</t>
  </si>
  <si>
    <t>Cotton ( Yarn and Fabrics)</t>
  </si>
  <si>
    <t>Low erucic acid rape or colza seeds</t>
  </si>
  <si>
    <t>Zinc and articles thereof</t>
  </si>
  <si>
    <t>Wool, fine or coarse animal hair</t>
  </si>
  <si>
    <t>Crude sunflower oil</t>
  </si>
  <si>
    <t>Major Trading Partners of Nepal</t>
  </si>
  <si>
    <t>Exports</t>
  </si>
  <si>
    <t>In Billion Rs.</t>
  </si>
  <si>
    <t>Countries/Region</t>
  </si>
  <si>
    <t>Imports</t>
  </si>
  <si>
    <t>(Annual)</t>
  </si>
  <si>
    <t>Foreign Trade Balance of Nepal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</si>
  <si>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</si>
  <si>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</si>
  <si>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</si>
  <si>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</si>
  <si>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</si>
  <si>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</si>
  <si>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</si>
  <si>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Dog or cat food</t>
  </si>
  <si>
    <t>Woolen Felt Products</t>
  </si>
  <si>
    <t>F.Y. 2079/80</t>
  </si>
  <si>
    <t>(2022/23)</t>
  </si>
  <si>
    <t>Oil-cake of low erucic acid rape or colza  seeds</t>
  </si>
  <si>
    <t>Plywood</t>
  </si>
  <si>
    <t>Broom grass (Amriso)</t>
  </si>
  <si>
    <t>Brans, sharps and other residues of other  cereals</t>
  </si>
  <si>
    <t>Stoppers, lids, caps and other closures of  plastics</t>
  </si>
  <si>
    <t>Fabrics</t>
  </si>
  <si>
    <t>F.Y. 2080/81</t>
  </si>
  <si>
    <t xml:space="preserve">F.Y. 2080/81 </t>
  </si>
  <si>
    <t>% Change in Value</t>
  </si>
  <si>
    <t>Grand Total</t>
  </si>
  <si>
    <t>(2023/24)</t>
  </si>
  <si>
    <t>Cement Clinker</t>
  </si>
  <si>
    <t>Cement</t>
  </si>
  <si>
    <t xml:space="preserve">COMPARISON OF TOTAL EXPORTS OF SOME MAJOR COMMODITIES </t>
  </si>
  <si>
    <t xml:space="preserve">COMPARISON OF TOTAL IMPORTS OF SOME MAJOR COMMODITIES </t>
  </si>
  <si>
    <t>(Provisional)</t>
  </si>
  <si>
    <t>Yarns</t>
  </si>
  <si>
    <t>Argentina</t>
  </si>
  <si>
    <t>Australia</t>
  </si>
  <si>
    <t>Canada</t>
  </si>
  <si>
    <t>China</t>
  </si>
  <si>
    <t>Denmark</t>
  </si>
  <si>
    <t>France</t>
  </si>
  <si>
    <t>Germany</t>
  </si>
  <si>
    <t>India</t>
  </si>
  <si>
    <t>Indonesia</t>
  </si>
  <si>
    <t>Italy</t>
  </si>
  <si>
    <t>Japan</t>
  </si>
  <si>
    <t>Malaysia</t>
  </si>
  <si>
    <t>Netherlands</t>
  </si>
  <si>
    <t>Oman</t>
  </si>
  <si>
    <t>Thailand</t>
  </si>
  <si>
    <t>Turkey</t>
  </si>
  <si>
    <t>Ukraine</t>
  </si>
  <si>
    <t>United Arab Emirates</t>
  </si>
  <si>
    <t>United Kingdom</t>
  </si>
  <si>
    <t>United States</t>
  </si>
  <si>
    <t>F.Y. 2078/79 (2021/22)  Shrawan-Fagun)</t>
  </si>
  <si>
    <t>F.Y. 2079/80 (2022/23)  Shrawan-Fagun</t>
  </si>
  <si>
    <t>F.Y. 2080/81 (2023/24)  Shrawan-Fagun</t>
  </si>
  <si>
    <t>Percentage Change in First Eight Month of F.Y. 2079/80 compared to same period of the previous year</t>
  </si>
  <si>
    <t>Percentage Change in First Eight Month of F.Y. 2080/81 compared to same period of the previous year</t>
  </si>
  <si>
    <t>DURING THE FIRST EIGHT MONTH OF THE F.Y. 2079/80 AND 2080/81</t>
  </si>
  <si>
    <t>(Shrawan-Fagun)</t>
  </si>
  <si>
    <t>% Share (Shrawn -</t>
  </si>
  <si>
    <t>Fagun)</t>
  </si>
  <si>
    <t>IN THE FIRST EIGHT MONTH OF THE F.Y. 2079/80 AND 2080/81</t>
  </si>
  <si>
    <t xml:space="preserve"> (Shrawan-Fagun) </t>
  </si>
  <si>
    <t>% Share  Shrawan-Fagun</t>
  </si>
  <si>
    <t>(First Eight Month Provisional)</t>
  </si>
  <si>
    <t xml:space="preserve">    F.Y. 2079/80        (Shrawan-Fagun</t>
  </si>
  <si>
    <t xml:space="preserve">    F.Y. 2080/81        (Shrawan-Fagun)</t>
  </si>
  <si>
    <t>Saudi Arabia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</si>
</sst>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64" fontId="1" fillId="0" borderId="0" xfId="2" applyNumberFormat="1" applyFont="1" applyBorder="1" applyAlignment="1">
      <alignment vertical="top"/>
    </xf>
    <xf numFmtId="164" fontId="0" fillId="0" borderId="0" xfId="1" applyNumberFormat="1" applyFont="1" applyAlignment="1"/>
    <xf numFmtId="0" fontId="6" fillId="0" borderId="0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164" fontId="9" fillId="0" borderId="0" xfId="1" applyNumberFormat="1" applyFont="1"/>
    <xf numFmtId="0" fontId="9" fillId="0" borderId="3" xfId="0" applyFont="1" applyBorder="1"/>
    <xf numFmtId="0" fontId="6" fillId="0" borderId="10" xfId="0" applyFont="1" applyBorder="1" applyAlignment="1">
      <alignment horizontal="right" vertical="top"/>
    </xf>
    <xf numFmtId="164" fontId="6" fillId="0" borderId="3" xfId="1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9" fillId="0" borderId="6" xfId="0" applyFont="1" applyBorder="1"/>
    <xf numFmtId="0" fontId="9" fillId="0" borderId="9" xfId="0" applyFont="1" applyBorder="1"/>
    <xf numFmtId="0" fontId="9" fillId="0" borderId="5" xfId="0" applyFont="1" applyBorder="1"/>
    <xf numFmtId="0" fontId="6" fillId="0" borderId="3" xfId="0" applyFont="1" applyBorder="1" applyAlignment="1">
      <alignment horizontal="left"/>
    </xf>
    <xf numFmtId="43" fontId="3" fillId="0" borderId="2" xfId="0" applyNumberFormat="1" applyFont="1" applyBorder="1" applyAlignment="1">
      <alignment vertical="top"/>
    </xf>
    <xf numFmtId="43" fontId="3" fillId="0" borderId="3" xfId="0" applyNumberFormat="1" applyFont="1" applyBorder="1" applyAlignment="1">
      <alignment vertical="top"/>
    </xf>
    <xf numFmtId="0" fontId="12" fillId="0" borderId="8" xfId="0" applyFont="1" applyBorder="1"/>
    <xf numFmtId="0" fontId="6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164" fontId="4" fillId="0" borderId="0" xfId="1" applyNumberFormat="1" applyFont="1" applyBorder="1" applyAlignment="1"/>
    <xf numFmtId="164" fontId="4" fillId="0" borderId="0" xfId="1" applyNumberFormat="1" applyFont="1" applyBorder="1" applyAlignment="1">
      <alignment horizontal="left"/>
    </xf>
    <xf numFmtId="0" fontId="8" fillId="0" borderId="0" xfId="0" applyFont="1" applyBorder="1"/>
    <xf numFmtId="164" fontId="1" fillId="0" borderId="0" xfId="1" applyNumberFormat="1" applyFont="1" applyBorder="1"/>
    <xf numFmtId="164" fontId="13" fillId="0" borderId="0" xfId="2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9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8" fillId="0" borderId="0" xfId="0" applyNumberFormat="1" applyFont="1"/>
    <xf numFmtId="43" fontId="14" fillId="0" borderId="3" xfId="1" applyNumberFormat="1" applyFont="1" applyBorder="1"/>
    <xf numFmtId="20" fontId="6" fillId="0" borderId="2" xfId="0" quotePrefix="1" applyNumberFormat="1" applyFont="1" applyBorder="1" applyAlignment="1">
      <alignment horizontal="right"/>
    </xf>
    <xf numFmtId="166" fontId="6" fillId="0" borderId="10" xfId="0" applyNumberFormat="1" applyFont="1" applyBorder="1" applyAlignment="1">
      <alignment horizontal="left"/>
    </xf>
    <xf numFmtId="165" fontId="12" fillId="0" borderId="8" xfId="1" applyNumberFormat="1" applyFont="1" applyBorder="1" applyAlignment="1">
      <alignment vertical="top"/>
    </xf>
    <xf numFmtId="0" fontId="9" fillId="0" borderId="0" xfId="0" applyFont="1" applyBorder="1"/>
    <xf numFmtId="166" fontId="6" fillId="0" borderId="11" xfId="0" applyNumberFormat="1" applyFont="1" applyBorder="1" applyAlignment="1">
      <alignment horizontal="left"/>
    </xf>
    <xf numFmtId="166" fontId="6" fillId="0" borderId="9" xfId="0" applyNumberFormat="1" applyFont="1" applyBorder="1" applyAlignment="1">
      <alignment horizontal="left"/>
    </xf>
    <xf numFmtId="43" fontId="3" fillId="0" borderId="0" xfId="1" applyFont="1" applyBorder="1" applyAlignment="1">
      <alignment vertical="top"/>
    </xf>
    <xf numFmtId="165" fontId="12" fillId="0" borderId="7" xfId="1" applyNumberFormat="1" applyFont="1" applyBorder="1" applyAlignment="1">
      <alignment vertical="top"/>
    </xf>
    <xf numFmtId="0" fontId="9" fillId="0" borderId="8" xfId="0" applyFont="1" applyBorder="1"/>
    <xf numFmtId="0" fontId="9" fillId="0" borderId="11" xfId="0" applyFont="1" applyBorder="1"/>
    <xf numFmtId="20" fontId="6" fillId="0" borderId="0" xfId="0" quotePrefix="1" applyNumberFormat="1" applyFont="1" applyBorder="1" applyAlignment="1">
      <alignment horizontal="right"/>
    </xf>
    <xf numFmtId="166" fontId="6" fillId="0" borderId="8" xfId="0" applyNumberFormat="1" applyFont="1" applyBorder="1" applyAlignment="1">
      <alignment vertical="top"/>
    </xf>
    <xf numFmtId="166" fontId="6" fillId="0" borderId="11" xfId="0" applyNumberFormat="1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15" fillId="0" borderId="8" xfId="0" applyFont="1" applyBorder="1" applyAlignment="1">
      <alignment horizontal="center" vertical="top"/>
    </xf>
    <xf numFmtId="0" fontId="1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3" fillId="0" borderId="0" xfId="0" applyFont="1" applyBorder="1" applyAlignment="1">
      <alignment horizontal="center" vertical="top" wrapText="1"/>
    </xf>
    <xf numFmtId="164" fontId="16" fillId="0" borderId="7" xfId="1" applyNumberFormat="1" applyFont="1" applyBorder="1"/>
    <xf numFmtId="164" fontId="16" fillId="0" borderId="7" xfId="1" applyNumberFormat="1" applyFont="1" applyBorder="1" applyAlignment="1">
      <alignment vertical="top"/>
    </xf>
    <xf numFmtId="164" fontId="19" fillId="0" borderId="7" xfId="1" applyNumberFormat="1" applyFont="1" applyBorder="1" applyAlignment="1">
      <alignment horizontal="right" vertical="top"/>
    </xf>
    <xf numFmtId="164" fontId="16" fillId="0" borderId="0" xfId="1" applyNumberFormat="1" applyFont="1" applyBorder="1"/>
    <xf numFmtId="164" fontId="19" fillId="0" borderId="7" xfId="1" applyNumberFormat="1" applyFont="1" applyBorder="1" applyAlignment="1">
      <alignment horizontal="right" vertical="center"/>
    </xf>
    <xf numFmtId="164" fontId="19" fillId="0" borderId="1" xfId="1" applyNumberFormat="1" applyFont="1" applyBorder="1" applyAlignment="1">
      <alignment horizontal="right" vertical="top"/>
    </xf>
    <xf numFmtId="164" fontId="5" fillId="0" borderId="0" xfId="1" applyNumberFormat="1" applyFont="1" applyFill="1" applyBorder="1" applyAlignment="1" applyProtection="1"/>
    <xf numFmtId="164" fontId="3" fillId="0" borderId="0" xfId="1" applyNumberFormat="1" applyFont="1" applyBorder="1" applyAlignment="1">
      <alignment horizontal="right"/>
    </xf>
    <xf numFmtId="164" fontId="21" fillId="0" borderId="0" xfId="1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15" fillId="0" borderId="2" xfId="0" applyFont="1" applyFill="1" applyBorder="1" applyAlignment="1">
      <alignment vertical="top"/>
    </xf>
    <xf numFmtId="0" fontId="20" fillId="0" borderId="3" xfId="0" applyFont="1" applyBorder="1" applyAlignment="1">
      <alignment horizontal="right" vertical="top"/>
    </xf>
    <xf numFmtId="0" fontId="15" fillId="0" borderId="0" xfId="0" applyFont="1" applyFill="1" applyBorder="1" applyAlignment="1">
      <alignment vertical="top"/>
    </xf>
    <xf numFmtId="0" fontId="20" fillId="0" borderId="8" xfId="0" applyFont="1" applyBorder="1" applyAlignment="1">
      <alignment horizontal="right" vertical="top"/>
    </xf>
    <xf numFmtId="0" fontId="17" fillId="0" borderId="7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5" fillId="0" borderId="3" xfId="0" applyFont="1" applyFill="1" applyBorder="1" applyAlignment="1">
      <alignment vertical="top"/>
    </xf>
    <xf numFmtId="0" fontId="15" fillId="0" borderId="3" xfId="0" applyNumberFormat="1" applyFont="1" applyFill="1" applyBorder="1" applyAlignment="1">
      <alignment vertical="top"/>
    </xf>
    <xf numFmtId="164" fontId="16" fillId="0" borderId="2" xfId="1" applyNumberFormat="1" applyFont="1" applyFill="1" applyBorder="1"/>
    <xf numFmtId="164" fontId="16" fillId="0" borderId="10" xfId="1" applyNumberFormat="1" applyFont="1" applyFill="1" applyBorder="1" applyAlignment="1">
      <alignment vertical="top"/>
    </xf>
    <xf numFmtId="0" fontId="15" fillId="0" borderId="8" xfId="0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/>
    </xf>
    <xf numFmtId="0" fontId="15" fillId="0" borderId="8" xfId="0" applyNumberFormat="1" applyFont="1" applyFill="1" applyBorder="1" applyAlignment="1">
      <alignment vertical="top"/>
    </xf>
    <xf numFmtId="164" fontId="16" fillId="0" borderId="11" xfId="1" applyNumberFormat="1" applyFont="1" applyFill="1" applyBorder="1" applyAlignment="1">
      <alignment vertical="top"/>
    </xf>
    <xf numFmtId="164" fontId="16" fillId="0" borderId="0" xfId="1" applyNumberFormat="1" applyFont="1" applyFill="1" applyBorder="1"/>
    <xf numFmtId="0" fontId="19" fillId="0" borderId="0" xfId="0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horizontal="left"/>
    </xf>
    <xf numFmtId="0" fontId="16" fillId="0" borderId="0" xfId="0" applyFont="1" applyFill="1" applyBorder="1"/>
    <xf numFmtId="164" fontId="16" fillId="0" borderId="0" xfId="1" applyNumberFormat="1" applyFont="1" applyFill="1" applyBorder="1" applyAlignment="1">
      <alignment vertical="top"/>
    </xf>
    <xf numFmtId="0" fontId="15" fillId="0" borderId="5" xfId="0" applyFont="1" applyFill="1" applyBorder="1" applyAlignment="1">
      <alignment vertical="top"/>
    </xf>
    <xf numFmtId="0" fontId="15" fillId="0" borderId="6" xfId="0" applyFont="1" applyFill="1" applyBorder="1" applyAlignment="1">
      <alignment vertical="top"/>
    </xf>
    <xf numFmtId="0" fontId="18" fillId="0" borderId="6" xfId="0" applyFont="1" applyFill="1" applyBorder="1" applyAlignment="1">
      <alignment vertical="top"/>
    </xf>
    <xf numFmtId="0" fontId="17" fillId="0" borderId="9" xfId="0" applyNumberFormat="1" applyFont="1" applyFill="1" applyBorder="1" applyAlignment="1">
      <alignment vertical="top"/>
    </xf>
    <xf numFmtId="0" fontId="17" fillId="0" borderId="3" xfId="0" applyFont="1" applyBorder="1" applyAlignment="1">
      <alignment horizontal="center" vertical="top"/>
    </xf>
    <xf numFmtId="0" fontId="17" fillId="0" borderId="10" xfId="0" applyFont="1" applyBorder="1" applyAlignment="1">
      <alignment horizontal="centerContinuous" vertical="top"/>
    </xf>
    <xf numFmtId="164" fontId="17" fillId="0" borderId="10" xfId="1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wrapText="1"/>
    </xf>
    <xf numFmtId="0" fontId="18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164" fontId="17" fillId="0" borderId="9" xfId="1" applyNumberFormat="1" applyFont="1" applyBorder="1" applyAlignment="1">
      <alignment horizontal="center" vertical="top"/>
    </xf>
    <xf numFmtId="164" fontId="20" fillId="0" borderId="9" xfId="1" applyNumberFormat="1" applyFont="1" applyBorder="1" applyAlignment="1">
      <alignment horizontal="center"/>
    </xf>
    <xf numFmtId="0" fontId="17" fillId="0" borderId="8" xfId="0" applyFont="1" applyBorder="1" applyAlignment="1">
      <alignment horizontal="right"/>
    </xf>
    <xf numFmtId="0" fontId="17" fillId="0" borderId="11" xfId="0" applyFont="1" applyBorder="1" applyAlignment="1">
      <alignment horizontal="left" vertical="center"/>
    </xf>
    <xf numFmtId="164" fontId="15" fillId="0" borderId="3" xfId="1" applyNumberFormat="1" applyFont="1" applyBorder="1" applyAlignment="1">
      <alignment horizontal="center" vertical="top"/>
    </xf>
    <xf numFmtId="164" fontId="15" fillId="0" borderId="3" xfId="1" applyNumberFormat="1" applyFont="1" applyBorder="1" applyAlignment="1">
      <alignment vertical="top"/>
    </xf>
    <xf numFmtId="164" fontId="16" fillId="0" borderId="3" xfId="1" applyNumberFormat="1" applyFont="1" applyBorder="1" applyAlignment="1"/>
    <xf numFmtId="164" fontId="16" fillId="0" borderId="3" xfId="1" applyNumberFormat="1" applyFont="1" applyBorder="1" applyAlignment="1">
      <alignment vertical="top"/>
    </xf>
    <xf numFmtId="43" fontId="16" fillId="0" borderId="10" xfId="1" applyFont="1" applyBorder="1" applyAlignment="1">
      <alignment vertical="top"/>
    </xf>
    <xf numFmtId="164" fontId="15" fillId="0" borderId="8" xfId="1" applyNumberFormat="1" applyFont="1" applyBorder="1" applyAlignment="1">
      <alignment horizontal="center" vertical="top"/>
    </xf>
    <xf numFmtId="164" fontId="15" fillId="0" borderId="8" xfId="1" applyNumberFormat="1" applyFont="1" applyBorder="1" applyAlignment="1">
      <alignment vertical="top"/>
    </xf>
    <xf numFmtId="164" fontId="16" fillId="0" borderId="8" xfId="1" applyNumberFormat="1" applyFont="1" applyBorder="1" applyAlignment="1"/>
    <xf numFmtId="164" fontId="16" fillId="0" borderId="8" xfId="1" applyNumberFormat="1" applyFont="1" applyBorder="1" applyAlignment="1">
      <alignment vertical="top"/>
    </xf>
    <xf numFmtId="43" fontId="16" fillId="0" borderId="11" xfId="1" applyFont="1" applyBorder="1" applyAlignment="1">
      <alignment vertical="top"/>
    </xf>
    <xf numFmtId="164" fontId="16" fillId="0" borderId="8" xfId="1" applyNumberFormat="1" applyFont="1" applyBorder="1"/>
    <xf numFmtId="164" fontId="19" fillId="0" borderId="8" xfId="1" applyNumberFormat="1" applyFont="1" applyBorder="1" applyAlignment="1">
      <alignment vertical="center"/>
    </xf>
    <xf numFmtId="164" fontId="15" fillId="0" borderId="6" xfId="1" applyNumberFormat="1" applyFont="1" applyBorder="1" applyAlignment="1">
      <alignment horizontal="center" vertical="top"/>
    </xf>
    <xf numFmtId="164" fontId="15" fillId="0" borderId="6" xfId="1" applyNumberFormat="1" applyFont="1" applyBorder="1" applyAlignment="1">
      <alignment vertical="top"/>
    </xf>
    <xf numFmtId="164" fontId="16" fillId="0" borderId="6" xfId="1" applyNumberFormat="1" applyFont="1" applyBorder="1" applyAlignment="1">
      <alignment vertical="top"/>
    </xf>
    <xf numFmtId="164" fontId="18" fillId="0" borderId="14" xfId="1" applyNumberFormat="1" applyFont="1" applyFill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17" fillId="0" borderId="2" xfId="0" applyFont="1" applyFill="1" applyBorder="1" applyAlignment="1">
      <alignment vertical="top"/>
    </xf>
    <xf numFmtId="167" fontId="16" fillId="0" borderId="10" xfId="1" applyNumberFormat="1" applyFont="1" applyFill="1" applyBorder="1"/>
    <xf numFmtId="167" fontId="16" fillId="0" borderId="11" xfId="1" applyNumberFormat="1" applyFont="1" applyFill="1" applyBorder="1"/>
    <xf numFmtId="164" fontId="18" fillId="0" borderId="15" xfId="1" applyNumberFormat="1" applyFont="1" applyFill="1" applyBorder="1" applyAlignment="1">
      <alignment vertical="top"/>
    </xf>
    <xf numFmtId="0" fontId="17" fillId="0" borderId="1" xfId="0" applyFont="1" applyFill="1" applyBorder="1" applyAlignment="1">
      <alignment vertical="top"/>
    </xf>
    <xf numFmtId="164" fontId="17" fillId="0" borderId="6" xfId="1" applyNumberFormat="1" applyFont="1" applyBorder="1" applyAlignment="1">
      <alignment vertical="center"/>
    </xf>
    <xf numFmtId="164" fontId="18" fillId="0" borderId="12" xfId="1" applyNumberFormat="1" applyFont="1" applyBorder="1" applyAlignment="1">
      <alignment vertical="center"/>
    </xf>
    <xf numFmtId="43" fontId="18" fillId="0" borderId="13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21" fillId="0" borderId="0" xfId="1" applyNumberFormat="1" applyFont="1" applyBorder="1" applyAlignment="1">
      <alignment horizontal="center" vertical="top"/>
    </xf>
    <xf numFmtId="0" fontId="20" fillId="0" borderId="6" xfId="0" applyFont="1" applyBorder="1" applyAlignment="1">
      <alignment horizontal="right" vertical="top"/>
    </xf>
    <xf numFmtId="43" fontId="16" fillId="0" borderId="3" xfId="1" applyFont="1" applyFill="1" applyBorder="1"/>
    <xf numFmtId="43" fontId="16" fillId="0" borderId="8" xfId="1" applyFont="1" applyFill="1" applyBorder="1"/>
    <xf numFmtId="43" fontId="16" fillId="0" borderId="6" xfId="1" applyFont="1" applyFill="1" applyBorder="1"/>
    <xf numFmtId="0" fontId="18" fillId="0" borderId="3" xfId="0" applyFont="1" applyBorder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7" fillId="0" borderId="6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164" fontId="3" fillId="0" borderId="3" xfId="1" applyNumberFormat="1" applyFont="1" applyBorder="1" applyAlignment="1">
      <alignment horizontal="center" vertical="top" wrapText="1"/>
    </xf>
    <xf numFmtId="164" fontId="3" fillId="0" borderId="6" xfId="1" applyNumberFormat="1" applyFont="1" applyBorder="1" applyAlignment="1">
      <alignment horizontal="center" vertical="center"/>
    </xf>
    <xf numFmtId="166" fontId="14" fillId="0" borderId="3" xfId="1" applyNumberFormat="1" applyFont="1" applyBorder="1" applyAlignment="1">
      <alignment horizontal="right"/>
    </xf>
    <xf numFmtId="166" fontId="14" fillId="0" borderId="6" xfId="1" applyNumberFormat="1" applyFont="1" applyBorder="1" applyAlignment="1">
      <alignment horizontal="right"/>
    </xf>
    <xf numFmtId="166" fontId="0" fillId="0" borderId="8" xfId="1" applyNumberFormat="1" applyFont="1" applyBorder="1"/>
    <xf numFmtId="166" fontId="0" fillId="0" borderId="12" xfId="1" applyNumberFormat="1" applyFont="1" applyBorder="1"/>
    <xf numFmtId="43" fontId="0" fillId="0" borderId="12" xfId="1" applyFont="1" applyBorder="1"/>
    <xf numFmtId="166" fontId="0" fillId="0" borderId="3" xfId="1" applyNumberFormat="1" applyFont="1" applyBorder="1"/>
    <xf numFmtId="164" fontId="17" fillId="0" borderId="4" xfId="1" applyNumberFormat="1" applyFont="1" applyBorder="1" applyAlignment="1">
      <alignment horizontal="right" vertical="top"/>
    </xf>
    <xf numFmtId="164" fontId="16" fillId="0" borderId="9" xfId="1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17" fillId="0" borderId="4" xfId="0" applyFont="1" applyFill="1" applyBorder="1" applyAlignment="1">
      <alignment vertical="top"/>
    </xf>
    <xf numFmtId="0" fontId="17" fillId="0" borderId="5" xfId="0" applyFont="1" applyFill="1" applyBorder="1" applyAlignment="1">
      <alignment vertical="top"/>
    </xf>
    <xf numFmtId="164" fontId="17" fillId="0" borderId="5" xfId="1" applyNumberFormat="1" applyFont="1" applyBorder="1" applyAlignment="1">
      <alignment horizontal="right" vertical="top"/>
    </xf>
    <xf numFmtId="43" fontId="0" fillId="0" borderId="0" xfId="1" applyFont="1"/>
    <xf numFmtId="164" fontId="16" fillId="0" borderId="5" xfId="1" applyNumberFormat="1" applyFont="1" applyFill="1" applyBorder="1" applyAlignment="1">
      <alignment vertical="top"/>
    </xf>
    <xf numFmtId="164" fontId="17" fillId="0" borderId="0" xfId="1" applyNumberFormat="1" applyFont="1" applyBorder="1" applyAlignment="1">
      <alignment horizontal="right" vertical="top"/>
    </xf>
    <xf numFmtId="164" fontId="16" fillId="0" borderId="4" xfId="1" applyNumberFormat="1" applyFont="1" applyFill="1" applyBorder="1" applyAlignment="1">
      <alignment vertical="top"/>
    </xf>
    <xf numFmtId="166" fontId="16" fillId="0" borderId="10" xfId="1" applyNumberFormat="1" applyFont="1" applyBorder="1" applyAlignment="1">
      <alignment vertical="top"/>
    </xf>
    <xf numFmtId="166" fontId="16" fillId="0" borderId="11" xfId="1" applyNumberFormat="1" applyFont="1" applyBorder="1" applyAlignment="1">
      <alignment vertical="top"/>
    </xf>
    <xf numFmtId="166" fontId="18" fillId="0" borderId="12" xfId="1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166" fontId="16" fillId="0" borderId="0" xfId="1" applyNumberFormat="1" applyFont="1" applyBorder="1"/>
    <xf numFmtId="164" fontId="20" fillId="0" borderId="0" xfId="1" applyNumberFormat="1" applyFont="1" applyBorder="1" applyAlignment="1">
      <alignment horizontal="center" vertical="top"/>
    </xf>
    <xf numFmtId="164" fontId="16" fillId="0" borderId="11" xfId="1" applyNumberFormat="1" applyFont="1" applyBorder="1"/>
    <xf numFmtId="164" fontId="16" fillId="0" borderId="11" xfId="0" applyNumberFormat="1" applyFont="1" applyBorder="1"/>
    <xf numFmtId="164" fontId="15" fillId="0" borderId="0" xfId="1" applyNumberFormat="1" applyFont="1" applyFill="1" applyBorder="1" applyAlignment="1">
      <alignment vertical="top"/>
    </xf>
    <xf numFmtId="43" fontId="16" fillId="0" borderId="0" xfId="1" applyFont="1" applyFill="1" applyBorder="1" applyAlignment="1">
      <alignment vertical="top"/>
    </xf>
    <xf numFmtId="164" fontId="17" fillId="0" borderId="0" xfId="1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164" fontId="15" fillId="0" borderId="5" xfId="1" applyNumberFormat="1" applyFont="1" applyFill="1" applyBorder="1" applyAlignment="1">
      <alignment vertical="top"/>
    </xf>
    <xf numFmtId="43" fontId="2" fillId="0" borderId="3" xfId="1" applyNumberFormat="1" applyFont="1" applyBorder="1"/>
    <xf numFmtId="43" fontId="2" fillId="0" borderId="3" xfId="1" applyFont="1" applyBorder="1" applyAlignment="1">
      <alignment horizontal="right"/>
    </xf>
    <xf numFmtId="164" fontId="19" fillId="0" borderId="11" xfId="1" applyNumberFormat="1" applyFont="1" applyBorder="1" applyAlignment="1">
      <alignment horizontal="right" vertical="top"/>
    </xf>
    <xf numFmtId="164" fontId="1" fillId="0" borderId="7" xfId="1" applyNumberFormat="1" applyFont="1" applyBorder="1"/>
    <xf numFmtId="164" fontId="16" fillId="0" borderId="11" xfId="1" applyNumberFormat="1" applyFont="1" applyBorder="1" applyAlignment="1">
      <alignment vertical="top"/>
    </xf>
    <xf numFmtId="164" fontId="18" fillId="0" borderId="14" xfId="1" applyNumberFormat="1" applyFont="1" applyBorder="1" applyAlignment="1">
      <alignment vertical="top"/>
    </xf>
    <xf numFmtId="43" fontId="18" fillId="0" borderId="12" xfId="1" applyFont="1" applyFill="1" applyBorder="1"/>
    <xf numFmtId="164" fontId="18" fillId="0" borderId="6" xfId="1" applyNumberFormat="1" applyFont="1" applyBorder="1"/>
    <xf numFmtId="164" fontId="16" fillId="0" borderId="1" xfId="1" applyNumberFormat="1" applyFont="1" applyFill="1" applyBorder="1"/>
    <xf numFmtId="164" fontId="16" fillId="0" borderId="7" xfId="1" applyNumberFormat="1" applyFont="1" applyFill="1" applyBorder="1"/>
    <xf numFmtId="164" fontId="16" fillId="0" borderId="2" xfId="1" applyNumberFormat="1" applyFont="1" applyFill="1" applyBorder="1" applyAlignment="1">
      <alignment vertical="top"/>
    </xf>
    <xf numFmtId="164" fontId="16" fillId="0" borderId="0" xfId="0" applyNumberFormat="1" applyFont="1" applyBorder="1"/>
    <xf numFmtId="164" fontId="18" fillId="0" borderId="5" xfId="1" applyNumberFormat="1" applyFont="1" applyFill="1" applyBorder="1" applyAlignment="1">
      <alignment vertical="top"/>
    </xf>
    <xf numFmtId="164" fontId="17" fillId="0" borderId="7" xfId="1" applyNumberFormat="1" applyFont="1" applyBorder="1" applyAlignment="1">
      <alignment horizontal="right" vertical="top"/>
    </xf>
    <xf numFmtId="164" fontId="17" fillId="0" borderId="11" xfId="1" applyNumberFormat="1" applyFont="1" applyBorder="1" applyAlignment="1">
      <alignment horizontal="right" vertical="top"/>
    </xf>
    <xf numFmtId="164" fontId="19" fillId="0" borderId="10" xfId="1" applyNumberFormat="1" applyFont="1" applyBorder="1" applyAlignment="1">
      <alignment horizontal="right" vertical="top"/>
    </xf>
    <xf numFmtId="0" fontId="7" fillId="0" borderId="7" xfId="0" applyFont="1" applyFill="1" applyBorder="1" applyAlignment="1">
      <alignment vertical="top"/>
    </xf>
    <xf numFmtId="164" fontId="18" fillId="0" borderId="9" xfId="1" applyNumberFormat="1" applyFont="1" applyBorder="1"/>
    <xf numFmtId="167" fontId="18" fillId="0" borderId="13" xfId="1" applyNumberFormat="1" applyFont="1" applyFill="1" applyBorder="1"/>
    <xf numFmtId="164" fontId="16" fillId="0" borderId="1" xfId="1" applyNumberFormat="1" applyFont="1" applyBorder="1" applyAlignment="1">
      <alignment horizontal="right"/>
    </xf>
    <xf numFmtId="164" fontId="16" fillId="0" borderId="7" xfId="1" applyNumberFormat="1" applyFont="1" applyBorder="1" applyAlignment="1">
      <alignment horizontal="right" vertical="top"/>
    </xf>
    <xf numFmtId="164" fontId="16" fillId="0" borderId="7" xfId="1" applyNumberFormat="1" applyFont="1" applyBorder="1" applyAlignment="1">
      <alignment horizontal="right"/>
    </xf>
    <xf numFmtId="164" fontId="16" fillId="0" borderId="4" xfId="1" applyNumberFormat="1" applyFont="1" applyBorder="1" applyAlignment="1">
      <alignment horizontal="right" vertical="top"/>
    </xf>
    <xf numFmtId="164" fontId="20" fillId="0" borderId="11" xfId="1" applyNumberFormat="1" applyFont="1" applyBorder="1" applyAlignment="1">
      <alignment horizontal="center"/>
    </xf>
    <xf numFmtId="43" fontId="16" fillId="0" borderId="8" xfId="1" applyFont="1" applyBorder="1"/>
    <xf numFmtId="164" fontId="1" fillId="0" borderId="8" xfId="1" applyNumberFormat="1" applyFont="1" applyBorder="1"/>
    <xf numFmtId="0" fontId="0" fillId="0" borderId="0" xfId="0" applyFont="1" applyBorder="1"/>
    <xf numFmtId="166" fontId="0" fillId="0" borderId="0" xfId="1" applyNumberFormat="1" applyFont="1" applyBorder="1"/>
    <xf numFmtId="0" fontId="2" fillId="0" borderId="0" xfId="0" applyFont="1" applyBorder="1"/>
    <xf numFmtId="43" fontId="0" fillId="0" borderId="0" xfId="1" applyFont="1" applyBorder="1"/>
    <xf numFmtId="0" fontId="0" fillId="0" borderId="0" xfId="0" applyFont="1" applyBorder="1" applyAlignment="1">
      <alignment horizontal="center"/>
    </xf>
    <xf numFmtId="164" fontId="0" fillId="0" borderId="0" xfId="1" applyNumberFormat="1" applyFont="1" applyBorder="1"/>
    <xf numFmtId="166" fontId="14" fillId="0" borderId="10" xfId="1" applyNumberFormat="1" applyFont="1" applyBorder="1" applyAlignment="1">
      <alignment horizontal="right"/>
    </xf>
    <xf numFmtId="43" fontId="2" fillId="0" borderId="14" xfId="1" applyFont="1" applyBorder="1"/>
    <xf numFmtId="43" fontId="2" fillId="0" borderId="12" xfId="1" applyFont="1" applyBorder="1"/>
    <xf numFmtId="166" fontId="14" fillId="0" borderId="9" xfId="1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0" fillId="0" borderId="3" xfId="0" applyFont="1" applyBorder="1"/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0" fontId="3" fillId="0" borderId="12" xfId="0" applyFont="1" applyBorder="1" applyAlignment="1">
      <alignment horizontal="left" vertical="top"/>
    </xf>
    <xf numFmtId="43" fontId="0" fillId="0" borderId="3" xfId="1" applyFont="1" applyBorder="1"/>
    <xf numFmtId="43" fontId="0" fillId="0" borderId="8" xfId="1" applyFont="1" applyBorder="1"/>
    <xf numFmtId="43" fontId="2" fillId="0" borderId="3" xfId="1" applyFont="1" applyBorder="1"/>
    <xf numFmtId="164" fontId="19" fillId="0" borderId="4" xfId="1" applyNumberFormat="1" applyFont="1" applyBorder="1" applyAlignment="1">
      <alignment horizontal="right" vertical="center"/>
    </xf>
    <xf numFmtId="164" fontId="15" fillId="0" borderId="9" xfId="1" applyNumberFormat="1" applyFont="1" applyFill="1" applyBorder="1" applyAlignment="1"/>
    <xf numFmtId="164" fontId="0" fillId="0" borderId="0" xfId="1" applyNumberFormat="1" applyFont="1"/>
    <xf numFmtId="0" fontId="16" fillId="0" borderId="7" xfId="0" applyFont="1" applyBorder="1" applyAlignment="1">
      <alignment horizontal="left"/>
    </xf>
    <xf numFmtId="0" fontId="17" fillId="0" borderId="14" xfId="0" applyFont="1" applyBorder="1" applyAlignment="1">
      <alignment horizontal="left" vertical="top"/>
    </xf>
    <xf numFmtId="166" fontId="16" fillId="0" borderId="11" xfId="1" applyNumberFormat="1" applyFont="1" applyBorder="1"/>
    <xf numFmtId="166" fontId="18" fillId="0" borderId="13" xfId="1" applyNumberFormat="1" applyFont="1" applyBorder="1"/>
    <xf numFmtId="164" fontId="3" fillId="0" borderId="8" xfId="1" applyNumberFormat="1" applyFont="1" applyBorder="1" applyAlignment="1">
      <alignment horizontal="center" vertical="center"/>
    </xf>
    <xf numFmtId="43" fontId="0" fillId="0" borderId="1" xfId="1" applyFont="1" applyBorder="1"/>
    <xf numFmtId="43" fontId="0" fillId="0" borderId="7" xfId="1" applyFont="1" applyBorder="1"/>
    <xf numFmtId="43" fontId="16" fillId="0" borderId="7" xfId="1" applyFont="1" applyBorder="1"/>
    <xf numFmtId="164" fontId="21" fillId="0" borderId="0" xfId="1" applyNumberFormat="1" applyFont="1" applyFill="1" applyBorder="1" applyAlignment="1">
      <alignment horizontal="center" vertical="top"/>
    </xf>
    <xf numFmtId="164" fontId="18" fillId="0" borderId="13" xfId="1" applyNumberFormat="1" applyFont="1" applyBorder="1"/>
    <xf numFmtId="0" fontId="2" fillId="0" borderId="0" xfId="0" applyFont="1"/>
    <xf numFmtId="0" fontId="11" fillId="0" borderId="0" xfId="0" applyFont="1" applyAlignment="1">
      <alignment horizontal="center"/>
    </xf>
    <xf numFmtId="164" fontId="21" fillId="0" borderId="0" xfId="1" applyNumberFormat="1" applyFont="1" applyBorder="1" applyAlignment="1">
      <alignment horizontal="center" vertical="top"/>
    </xf>
    <xf numFmtId="164" fontId="17" fillId="0" borderId="7" xfId="1" applyNumberFormat="1" applyFont="1" applyBorder="1" applyAlignment="1">
      <alignment horizontal="center" vertical="top"/>
    </xf>
    <xf numFmtId="164" fontId="17" fillId="0" borderId="0" xfId="1" applyNumberFormat="1" applyFont="1" applyBorder="1" applyAlignment="1">
      <alignment horizontal="center" vertical="top"/>
    </xf>
    <xf numFmtId="164" fontId="17" fillId="0" borderId="11" xfId="1" applyNumberFormat="1" applyFont="1" applyBorder="1" applyAlignment="1">
      <alignment horizontal="center" vertical="top"/>
    </xf>
    <xf numFmtId="164" fontId="17" fillId="0" borderId="1" xfId="1" applyNumberFormat="1" applyFont="1" applyBorder="1" applyAlignment="1">
      <alignment horizontal="center" vertical="top"/>
    </xf>
    <xf numFmtId="164" fontId="17" fillId="0" borderId="2" xfId="1" applyNumberFormat="1" applyFont="1" applyBorder="1" applyAlignment="1">
      <alignment horizontal="center" vertical="top"/>
    </xf>
    <xf numFmtId="164" fontId="17" fillId="0" borderId="10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14" fillId="0" borderId="0" xfId="0" applyNumberFormat="1" applyFont="1" applyFill="1" applyBorder="1" applyAlignment="1" applyProtection="1">
      <alignment horizontal="center"/>
    </xf>
    <xf numFmtId="164" fontId="3" fillId="0" borderId="0" xfId="1" applyNumberFormat="1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93"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14" sqref="B14"/>
    </sheetView>
  </sheetViews>
  <sheetFormatPr defaultRowHeight="15.75"/>
  <cols>
    <col min="1" max="1" width="40.5703125" style="8" bestFit="1" customWidth="1"/>
    <col min="2" max="2" width="14.28515625" style="8" customWidth="1"/>
    <col min="3" max="3" width="15.7109375" style="8" bestFit="1" customWidth="1"/>
    <col min="4" max="4" width="12.140625" style="8" bestFit="1" customWidth="1"/>
    <col min="5" max="5" width="13.5703125" style="8" bestFit="1" customWidth="1"/>
    <col min="6" max="6" width="21.42578125" style="8" bestFit="1" customWidth="1"/>
    <col min="7" max="7" width="8.28515625" style="8" bestFit="1" customWidth="1"/>
    <col min="8" max="16384" width="9.140625" style="8"/>
  </cols>
  <sheetData>
    <row r="1" spans="1:10" ht="18.75">
      <c r="A1" s="231" t="s">
        <v>71</v>
      </c>
      <c r="B1" s="231"/>
      <c r="C1" s="231"/>
      <c r="D1" s="231"/>
      <c r="E1" s="231"/>
      <c r="F1" s="231"/>
      <c r="G1" s="231"/>
    </row>
    <row r="2" spans="1:10">
      <c r="A2" s="9"/>
      <c r="B2" s="9"/>
      <c r="C2" s="10"/>
      <c r="D2" s="9"/>
      <c r="E2" s="9"/>
      <c r="F2" s="7" t="s">
        <v>67</v>
      </c>
      <c r="G2" s="9"/>
      <c r="I2" s="34"/>
      <c r="J2" s="34"/>
    </row>
    <row r="3" spans="1:10">
      <c r="A3" s="11"/>
      <c r="B3" s="12" t="s">
        <v>72</v>
      </c>
      <c r="C3" s="13" t="s">
        <v>73</v>
      </c>
      <c r="D3" s="14" t="s">
        <v>74</v>
      </c>
      <c r="E3" s="14" t="s">
        <v>75</v>
      </c>
      <c r="F3" s="32" t="s">
        <v>76</v>
      </c>
      <c r="G3" s="33"/>
    </row>
    <row r="4" spans="1:10">
      <c r="A4" s="15"/>
      <c r="B4" s="16"/>
      <c r="C4" s="15"/>
      <c r="D4" s="16"/>
      <c r="E4" s="16"/>
      <c r="F4" s="17"/>
      <c r="G4" s="16"/>
    </row>
    <row r="5" spans="1:10">
      <c r="A5" s="18" t="s">
        <v>120</v>
      </c>
      <c r="B5" s="172">
        <v>147.7460662055</v>
      </c>
      <c r="C5" s="173">
        <v>1308.73485600444</v>
      </c>
      <c r="D5" s="19">
        <f>+B5+C5</f>
        <v>1456.48092220994</v>
      </c>
      <c r="E5" s="20">
        <f>+C5-B5</f>
        <v>1160.9887897989399</v>
      </c>
      <c r="F5" s="36" t="s">
        <v>77</v>
      </c>
      <c r="G5" s="37">
        <f>C5/B5</f>
        <v>8.8580013642063449</v>
      </c>
    </row>
    <row r="6" spans="1:10">
      <c r="A6" s="21" t="s">
        <v>78</v>
      </c>
      <c r="B6" s="43">
        <f>+B5*100/D5</f>
        <v>10.14404404153284</v>
      </c>
      <c r="C6" s="38">
        <f>+C5*100/D5</f>
        <v>89.855955958467149</v>
      </c>
      <c r="D6" s="39"/>
      <c r="E6" s="44"/>
      <c r="F6" s="39"/>
      <c r="G6" s="40"/>
    </row>
    <row r="7" spans="1:10">
      <c r="A7" s="15"/>
      <c r="B7" s="31"/>
      <c r="C7" s="15"/>
      <c r="D7" s="17"/>
      <c r="E7" s="15"/>
      <c r="F7" s="17"/>
      <c r="G7" s="41"/>
    </row>
    <row r="8" spans="1:10">
      <c r="A8" s="18" t="s">
        <v>121</v>
      </c>
      <c r="B8" s="216">
        <v>104.79619304286</v>
      </c>
      <c r="C8" s="216">
        <v>1058.38552956594</v>
      </c>
      <c r="D8" s="19">
        <f>+B8+C8</f>
        <v>1163.1817226088001</v>
      </c>
      <c r="E8" s="20">
        <f>+C8-B8</f>
        <v>953.58933652308008</v>
      </c>
      <c r="F8" s="36" t="s">
        <v>77</v>
      </c>
      <c r="G8" s="37">
        <f>C8/B8</f>
        <v>10.099465437003776</v>
      </c>
    </row>
    <row r="9" spans="1:10">
      <c r="A9" s="21" t="s">
        <v>78</v>
      </c>
      <c r="B9" s="43">
        <f>+B8*100/D8</f>
        <v>9.0094428932240813</v>
      </c>
      <c r="C9" s="38">
        <f>+C8*100/D8</f>
        <v>90.99055710677591</v>
      </c>
      <c r="D9" s="39"/>
      <c r="E9" s="44"/>
      <c r="F9" s="39"/>
      <c r="G9" s="45"/>
    </row>
    <row r="10" spans="1:10">
      <c r="A10" s="15"/>
      <c r="B10" s="31"/>
      <c r="C10" s="15"/>
      <c r="D10" s="17"/>
      <c r="E10" s="15"/>
      <c r="F10" s="17"/>
      <c r="G10" s="16"/>
    </row>
    <row r="11" spans="1:10">
      <c r="A11" s="18" t="s">
        <v>122</v>
      </c>
      <c r="B11" s="42">
        <v>100.61744456238</v>
      </c>
      <c r="C11" s="35">
        <v>1030.2226993802399</v>
      </c>
      <c r="D11" s="19">
        <f>+B11+C11</f>
        <v>1130.8401439426198</v>
      </c>
      <c r="E11" s="20">
        <f>+C11-B11</f>
        <v>929.60525481785987</v>
      </c>
      <c r="F11" s="46" t="s">
        <v>77</v>
      </c>
      <c r="G11" s="37">
        <f>C11/B11</f>
        <v>10.239006803055215</v>
      </c>
    </row>
    <row r="12" spans="1:10">
      <c r="A12" s="21" t="s">
        <v>78</v>
      </c>
      <c r="B12" s="43">
        <f>+B11*100/D11</f>
        <v>8.8975833676705296</v>
      </c>
      <c r="C12" s="38">
        <f>+C11*100/D11</f>
        <v>91.102416632329493</v>
      </c>
      <c r="D12" s="39"/>
      <c r="E12" s="44"/>
      <c r="F12" s="39"/>
      <c r="G12" s="45"/>
    </row>
    <row r="13" spans="1:10">
      <c r="A13" s="15"/>
      <c r="B13" s="31"/>
      <c r="C13" s="15"/>
      <c r="D13" s="17"/>
      <c r="E13" s="15"/>
      <c r="F13" s="17"/>
      <c r="G13" s="16"/>
    </row>
    <row r="14" spans="1:10" ht="47.25">
      <c r="A14" s="22" t="s">
        <v>123</v>
      </c>
      <c r="B14" s="47">
        <f>+B8/B5*100-100</f>
        <v>-29.070062077254249</v>
      </c>
      <c r="C14" s="47">
        <f>+C8/C5*100-100</f>
        <v>-19.129109711558769</v>
      </c>
      <c r="D14" s="48">
        <f>D8/D5*100-100</f>
        <v>-20.137524297682702</v>
      </c>
      <c r="E14" s="48">
        <f>E8/E5*100-100</f>
        <v>-17.864035819999373</v>
      </c>
      <c r="F14" s="39"/>
      <c r="G14" s="45"/>
    </row>
    <row r="15" spans="1:10">
      <c r="A15" s="23"/>
      <c r="B15" s="49"/>
      <c r="C15" s="50"/>
      <c r="D15" s="50"/>
      <c r="E15" s="50"/>
      <c r="F15" s="17"/>
      <c r="G15" s="16"/>
    </row>
    <row r="16" spans="1:10" ht="47.25">
      <c r="A16" s="22" t="s">
        <v>124</v>
      </c>
      <c r="B16" s="47">
        <f>+B11/B8*100-100</f>
        <v>-3.987500269948697</v>
      </c>
      <c r="C16" s="47">
        <f>+C11/C8*100-100</f>
        <v>-2.6609235858742579</v>
      </c>
      <c r="D16" s="48">
        <f>D11/D8*100-100</f>
        <v>-2.7804407546607735</v>
      </c>
      <c r="E16" s="48">
        <f>E11/E8*100-100</f>
        <v>-2.5151373643364678</v>
      </c>
      <c r="F16" s="39"/>
      <c r="G16" s="45"/>
    </row>
    <row r="17" spans="1:7">
      <c r="A17" s="15"/>
      <c r="B17" s="15"/>
      <c r="C17" s="16"/>
      <c r="D17" s="16"/>
      <c r="E17" s="16"/>
      <c r="F17" s="17"/>
      <c r="G17" s="16"/>
    </row>
    <row r="20" spans="1:7">
      <c r="B20" s="24"/>
      <c r="C20" s="25"/>
      <c r="D20" s="26"/>
      <c r="E20" s="26"/>
      <c r="F20" s="26"/>
      <c r="G20" s="26"/>
    </row>
    <row r="21" spans="1:7">
      <c r="B21" s="26"/>
      <c r="C21" s="26"/>
      <c r="D21" s="27"/>
      <c r="E21" s="27"/>
      <c r="F21" s="26"/>
      <c r="G21" s="26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topLeftCell="A10" workbookViewId="0">
      <selection activeCell="E9" sqref="E9"/>
    </sheetView>
  </sheetViews>
  <sheetFormatPr defaultRowHeight="15.75"/>
  <cols>
    <col min="1" max="1" width="3.5703125" style="29" bestFit="1" customWidth="1"/>
    <col min="2" max="2" width="21.28515625" style="29" customWidth="1"/>
    <col min="3" max="3" width="7.42578125" style="29" bestFit="1" customWidth="1"/>
    <col min="4" max="4" width="11" style="83" customWidth="1"/>
    <col min="5" max="5" width="11.7109375" style="83" customWidth="1"/>
    <col min="6" max="6" width="17.5703125" style="83" bestFit="1" customWidth="1"/>
    <col min="7" max="7" width="13.7109375" style="83" customWidth="1"/>
    <col min="8" max="8" width="15.7109375" style="79" bestFit="1" customWidth="1"/>
    <col min="9" max="9" width="12" style="79" customWidth="1"/>
    <col min="10" max="10" width="8.42578125" style="29" bestFit="1" customWidth="1"/>
    <col min="11" max="11" width="11.42578125" style="29" bestFit="1" customWidth="1"/>
    <col min="12" max="12" width="11.5703125" style="29" bestFit="1" customWidth="1"/>
    <col min="13" max="13" width="12.28515625" style="29" customWidth="1"/>
    <col min="14" max="16384" width="9.140625" style="29"/>
  </cols>
  <sheetData>
    <row r="1" spans="1:13" ht="18.75">
      <c r="A1" s="232" t="s">
        <v>96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3" ht="18.75">
      <c r="A2" s="232" t="s">
        <v>125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3" ht="18.75">
      <c r="A3" s="63"/>
      <c r="B3" s="228"/>
      <c r="C3" s="63"/>
      <c r="D3" s="164"/>
      <c r="E3" s="164"/>
      <c r="F3" s="164" t="s">
        <v>98</v>
      </c>
      <c r="G3" s="164"/>
      <c r="H3" s="164"/>
      <c r="I3" s="164"/>
      <c r="J3" s="128"/>
      <c r="K3" s="63"/>
    </row>
    <row r="4" spans="1:13">
      <c r="A4" s="64"/>
      <c r="B4" s="64"/>
      <c r="C4" s="64"/>
      <c r="F4" s="169"/>
      <c r="H4" s="171" t="s">
        <v>0</v>
      </c>
    </row>
    <row r="5" spans="1:13" s="30" customFormat="1" ht="25.5">
      <c r="A5" s="123"/>
      <c r="B5" s="119"/>
      <c r="C5" s="119"/>
      <c r="D5" s="236" t="s">
        <v>81</v>
      </c>
      <c r="E5" s="237"/>
      <c r="F5" s="236" t="s">
        <v>81</v>
      </c>
      <c r="G5" s="238"/>
      <c r="H5" s="237" t="s">
        <v>89</v>
      </c>
      <c r="I5" s="237"/>
      <c r="J5" s="66" t="s">
        <v>1</v>
      </c>
      <c r="K5" s="133" t="s">
        <v>127</v>
      </c>
    </row>
    <row r="6" spans="1:13" s="30" customFormat="1">
      <c r="A6" s="69"/>
      <c r="B6" s="70"/>
      <c r="C6" s="70"/>
      <c r="D6" s="233" t="s">
        <v>70</v>
      </c>
      <c r="E6" s="234"/>
      <c r="F6" s="233" t="s">
        <v>126</v>
      </c>
      <c r="G6" s="235"/>
      <c r="H6" s="233" t="s">
        <v>126</v>
      </c>
      <c r="I6" s="235"/>
      <c r="J6" s="68"/>
      <c r="K6" s="134" t="s">
        <v>128</v>
      </c>
    </row>
    <row r="7" spans="1:13" s="30" customFormat="1">
      <c r="A7" s="150" t="s">
        <v>2</v>
      </c>
      <c r="B7" s="151" t="s">
        <v>3</v>
      </c>
      <c r="C7" s="151" t="s">
        <v>4</v>
      </c>
      <c r="D7" s="147" t="s">
        <v>5</v>
      </c>
      <c r="E7" s="152" t="s">
        <v>6</v>
      </c>
      <c r="F7" s="185" t="s">
        <v>5</v>
      </c>
      <c r="G7" s="186" t="s">
        <v>6</v>
      </c>
      <c r="H7" s="155" t="s">
        <v>5</v>
      </c>
      <c r="I7" s="155" t="s">
        <v>6</v>
      </c>
      <c r="J7" s="129" t="s">
        <v>7</v>
      </c>
      <c r="K7" s="135" t="s">
        <v>90</v>
      </c>
    </row>
    <row r="8" spans="1:13">
      <c r="A8" s="71">
        <v>1</v>
      </c>
      <c r="B8" s="65" t="s">
        <v>19</v>
      </c>
      <c r="C8" s="72"/>
      <c r="D8" s="180"/>
      <c r="E8" s="73">
        <v>10820104.055219999</v>
      </c>
      <c r="F8" s="60"/>
      <c r="G8" s="187">
        <v>6673086.6401700005</v>
      </c>
      <c r="H8" s="182"/>
      <c r="I8" s="74">
        <v>11639200.135310002</v>
      </c>
      <c r="J8" s="120">
        <f>+I8/G8*100-100</f>
        <v>74.420036227994899</v>
      </c>
      <c r="K8" s="130">
        <f t="shared" ref="K8:K40" si="0">I8/I$46*100</f>
        <v>11.567775534285234</v>
      </c>
    </row>
    <row r="9" spans="1:13">
      <c r="A9" s="75">
        <v>2</v>
      </c>
      <c r="B9" s="76" t="s">
        <v>99</v>
      </c>
      <c r="C9" s="77"/>
      <c r="D9" s="55"/>
      <c r="E9" s="58">
        <v>12202852.966340002</v>
      </c>
      <c r="F9" s="57"/>
      <c r="G9" s="174">
        <v>7836416.6666669492</v>
      </c>
      <c r="H9" s="83"/>
      <c r="I9" s="78">
        <v>7512583.3864400005</v>
      </c>
      <c r="J9" s="121">
        <f t="shared" ref="J9:J46" si="1">+I9/G9*100-100</f>
        <v>-4.1324152862418373</v>
      </c>
      <c r="K9" s="131">
        <f t="shared" si="0"/>
        <v>7.4664819993340306</v>
      </c>
    </row>
    <row r="10" spans="1:13">
      <c r="A10" s="75">
        <v>3</v>
      </c>
      <c r="B10" s="76" t="s">
        <v>10</v>
      </c>
      <c r="C10" s="77" t="s">
        <v>11</v>
      </c>
      <c r="D10" s="55">
        <v>492335.16763282602</v>
      </c>
      <c r="E10" s="58">
        <v>11506623.475509999</v>
      </c>
      <c r="F10" s="175">
        <v>300570.76667935401</v>
      </c>
      <c r="G10" s="165">
        <v>7382833.3240200002</v>
      </c>
      <c r="H10" s="58">
        <v>276936.77675863402</v>
      </c>
      <c r="I10" s="165">
        <v>6928527.1372600002</v>
      </c>
      <c r="J10" s="121">
        <f t="shared" si="1"/>
        <v>-6.1535479242354967</v>
      </c>
      <c r="K10" s="131">
        <f t="shared" si="0"/>
        <v>6.8860098439138024</v>
      </c>
    </row>
    <row r="11" spans="1:13">
      <c r="A11" s="75">
        <v>4</v>
      </c>
      <c r="B11" s="76" t="s">
        <v>13</v>
      </c>
      <c r="C11" s="77" t="s">
        <v>14</v>
      </c>
      <c r="D11" s="181">
        <v>13189728.871786598</v>
      </c>
      <c r="E11" s="79">
        <v>8218997.7011199994</v>
      </c>
      <c r="F11" s="57">
        <v>8446600.6650161743</v>
      </c>
      <c r="G11" s="174">
        <v>5332333.9133200003</v>
      </c>
      <c r="H11" s="83">
        <v>9648675.2920061741</v>
      </c>
      <c r="I11" s="78">
        <v>6181626.3515500017</v>
      </c>
      <c r="J11" s="121">
        <f t="shared" si="1"/>
        <v>15.927217838112043</v>
      </c>
      <c r="K11" s="131">
        <f t="shared" si="0"/>
        <v>6.1436924565476971</v>
      </c>
      <c r="L11" s="149"/>
      <c r="M11" s="149"/>
    </row>
    <row r="12" spans="1:13">
      <c r="A12" s="75">
        <v>5</v>
      </c>
      <c r="B12" s="67" t="s">
        <v>12</v>
      </c>
      <c r="C12" s="77"/>
      <c r="D12" s="181"/>
      <c r="E12" s="79">
        <v>7643342.8025200004</v>
      </c>
      <c r="F12" s="57"/>
      <c r="G12" s="174">
        <v>5350110.9036900001</v>
      </c>
      <c r="H12" s="83"/>
      <c r="I12" s="78">
        <v>4973932.2486500004</v>
      </c>
      <c r="J12" s="121">
        <f t="shared" si="1"/>
        <v>-7.0312309746802981</v>
      </c>
      <c r="K12" s="131">
        <f t="shared" si="0"/>
        <v>4.9434094358919056</v>
      </c>
    </row>
    <row r="13" spans="1:13">
      <c r="A13" s="75">
        <v>6</v>
      </c>
      <c r="B13" s="76" t="s">
        <v>16</v>
      </c>
      <c r="C13" s="77" t="s">
        <v>17</v>
      </c>
      <c r="D13" s="181">
        <v>9991148.5996093806</v>
      </c>
      <c r="E13" s="79">
        <v>8276850.3929299992</v>
      </c>
      <c r="F13" s="55">
        <v>7265923.5996093797</v>
      </c>
      <c r="G13" s="165">
        <v>5864735.56556</v>
      </c>
      <c r="H13" s="58">
        <v>3545480.4799999902</v>
      </c>
      <c r="I13" s="165">
        <v>5174570.2448800001</v>
      </c>
      <c r="J13" s="121">
        <f t="shared" si="1"/>
        <v>-11.768055233946413</v>
      </c>
      <c r="K13" s="131">
        <f t="shared" si="0"/>
        <v>5.1428162058636966</v>
      </c>
    </row>
    <row r="14" spans="1:13">
      <c r="A14" s="75">
        <v>7</v>
      </c>
      <c r="B14" s="76" t="s">
        <v>15</v>
      </c>
      <c r="C14" s="77"/>
      <c r="D14" s="181"/>
      <c r="E14" s="79">
        <v>6635522.7118200008</v>
      </c>
      <c r="F14" s="57"/>
      <c r="G14" s="174">
        <v>3820959.2649699999</v>
      </c>
      <c r="H14" s="83"/>
      <c r="I14" s="78">
        <v>5334100.6599000003</v>
      </c>
      <c r="J14" s="121">
        <f t="shared" si="1"/>
        <v>39.601086795199876</v>
      </c>
      <c r="K14" s="131">
        <f t="shared" si="0"/>
        <v>5.3013676535911296</v>
      </c>
    </row>
    <row r="15" spans="1:13">
      <c r="A15" s="75">
        <v>8</v>
      </c>
      <c r="B15" s="82" t="s">
        <v>84</v>
      </c>
      <c r="C15" s="77"/>
      <c r="D15" s="181"/>
      <c r="E15" s="79">
        <v>2146820.0491800001</v>
      </c>
      <c r="F15" s="188"/>
      <c r="G15" s="78">
        <v>2581677.0626099999</v>
      </c>
      <c r="H15" s="83"/>
      <c r="I15" s="78">
        <v>4939848.3871299997</v>
      </c>
      <c r="J15" s="121">
        <f t="shared" si="1"/>
        <v>91.342614406464833</v>
      </c>
      <c r="K15" s="131">
        <f t="shared" si="0"/>
        <v>4.9095347318897886</v>
      </c>
    </row>
    <row r="16" spans="1:13">
      <c r="A16" s="75">
        <v>9</v>
      </c>
      <c r="B16" s="80" t="s">
        <v>9</v>
      </c>
      <c r="C16" s="75"/>
      <c r="D16" s="181"/>
      <c r="E16" s="79">
        <v>20509121.652819999</v>
      </c>
      <c r="F16" s="59"/>
      <c r="G16" s="165">
        <v>15181896.30053</v>
      </c>
      <c r="H16" s="83"/>
      <c r="I16" s="78">
        <v>4633022.6794400001</v>
      </c>
      <c r="J16" s="121">
        <f t="shared" si="1"/>
        <v>-69.483241172723197</v>
      </c>
      <c r="K16" s="131">
        <f t="shared" si="0"/>
        <v>4.6045918772739807</v>
      </c>
    </row>
    <row r="17" spans="1:11">
      <c r="A17" s="75">
        <v>10</v>
      </c>
      <c r="B17" s="67" t="s">
        <v>80</v>
      </c>
      <c r="C17" s="75"/>
      <c r="D17" s="181"/>
      <c r="E17" s="79">
        <v>5226990.3631299995</v>
      </c>
      <c r="F17" s="57"/>
      <c r="G17" s="174">
        <v>3246871.6050999998</v>
      </c>
      <c r="H17" s="83"/>
      <c r="I17" s="78">
        <v>3084453.3332800004</v>
      </c>
      <c r="J17" s="121">
        <f t="shared" si="1"/>
        <v>-5.0023004163417539</v>
      </c>
      <c r="K17" s="131">
        <f t="shared" si="0"/>
        <v>3.0655254133071583</v>
      </c>
    </row>
    <row r="18" spans="1:11">
      <c r="A18" s="75">
        <v>11</v>
      </c>
      <c r="B18" s="76" t="s">
        <v>20</v>
      </c>
      <c r="C18" s="77" t="s">
        <v>17</v>
      </c>
      <c r="D18" s="181">
        <v>16594913.261032341</v>
      </c>
      <c r="E18" s="79">
        <v>3937266.32748</v>
      </c>
      <c r="F18" s="57">
        <v>13028445.245269185</v>
      </c>
      <c r="G18" s="176">
        <v>2796935.4752199999</v>
      </c>
      <c r="H18" s="83">
        <v>9823182.7298439201</v>
      </c>
      <c r="I18" s="78">
        <v>2463464.8028299999</v>
      </c>
      <c r="J18" s="121">
        <f t="shared" si="1"/>
        <v>-11.922715963398119</v>
      </c>
      <c r="K18" s="131">
        <f t="shared" si="0"/>
        <v>2.4483476136215332</v>
      </c>
    </row>
    <row r="19" spans="1:11">
      <c r="A19" s="75">
        <v>12</v>
      </c>
      <c r="B19" s="76" t="s">
        <v>21</v>
      </c>
      <c r="C19" s="77"/>
      <c r="D19" s="181"/>
      <c r="E19" s="58">
        <v>3194100.16078</v>
      </c>
      <c r="F19" s="57"/>
      <c r="G19" s="165">
        <v>2108568.2310000001</v>
      </c>
      <c r="H19" s="83"/>
      <c r="I19" s="165">
        <v>2022858.534</v>
      </c>
      <c r="J19" s="121">
        <f t="shared" si="1"/>
        <v>-4.0648291926200386</v>
      </c>
      <c r="K19" s="131">
        <f t="shared" si="0"/>
        <v>2.0104451497432776</v>
      </c>
    </row>
    <row r="20" spans="1:11">
      <c r="A20" s="75">
        <v>13</v>
      </c>
      <c r="B20" s="82" t="s">
        <v>83</v>
      </c>
      <c r="C20" s="77"/>
      <c r="D20" s="181"/>
      <c r="E20" s="58">
        <v>2189851.4911400001</v>
      </c>
      <c r="F20" s="57"/>
      <c r="G20" s="176">
        <v>1446194.8112600001</v>
      </c>
      <c r="H20" s="83"/>
      <c r="I20" s="165">
        <v>1900913.5819999999</v>
      </c>
      <c r="J20" s="121">
        <f t="shared" si="1"/>
        <v>31.44242858566372</v>
      </c>
      <c r="K20" s="131">
        <f t="shared" si="0"/>
        <v>1.8892485197449898</v>
      </c>
    </row>
    <row r="21" spans="1:11">
      <c r="A21" s="75">
        <v>14</v>
      </c>
      <c r="B21" s="81" t="s">
        <v>79</v>
      </c>
      <c r="C21" s="77"/>
      <c r="D21" s="181"/>
      <c r="E21" s="58">
        <v>3409073.1790900002</v>
      </c>
      <c r="F21" s="55"/>
      <c r="G21" s="165">
        <v>1932523.07519</v>
      </c>
      <c r="H21" s="83"/>
      <c r="I21" s="165">
        <v>1985878.1983099999</v>
      </c>
      <c r="J21" s="121">
        <f t="shared" si="1"/>
        <v>2.7609048401532732</v>
      </c>
      <c r="K21" s="131">
        <f t="shared" si="0"/>
        <v>1.9736917459465102</v>
      </c>
    </row>
    <row r="22" spans="1:11">
      <c r="A22" s="75">
        <v>15</v>
      </c>
      <c r="B22" s="76" t="s">
        <v>25</v>
      </c>
      <c r="C22" s="77"/>
      <c r="D22" s="181"/>
      <c r="E22" s="79">
        <v>1887672.3032800001</v>
      </c>
      <c r="F22" s="56"/>
      <c r="G22" s="176">
        <v>1161539.77767</v>
      </c>
      <c r="H22" s="183"/>
      <c r="I22" s="78">
        <v>1610574.1505400001</v>
      </c>
      <c r="J22" s="121">
        <f t="shared" si="1"/>
        <v>38.658544589040616</v>
      </c>
      <c r="K22" s="131">
        <f t="shared" si="0"/>
        <v>1.6006907724052652</v>
      </c>
    </row>
    <row r="23" spans="1:11">
      <c r="A23" s="75">
        <v>16</v>
      </c>
      <c r="B23" s="76" t="s">
        <v>88</v>
      </c>
      <c r="C23" s="77"/>
      <c r="D23" s="181"/>
      <c r="E23" s="79">
        <v>2363864.57711</v>
      </c>
      <c r="F23" s="57"/>
      <c r="G23" s="174">
        <v>1710195.1065200001</v>
      </c>
      <c r="H23" s="83"/>
      <c r="I23" s="78">
        <v>1663447.8411300001</v>
      </c>
      <c r="J23" s="121">
        <f t="shared" si="1"/>
        <v>-2.7334463308764754</v>
      </c>
      <c r="K23" s="131">
        <f t="shared" si="0"/>
        <v>1.6532400006429391</v>
      </c>
    </row>
    <row r="24" spans="1:11">
      <c r="A24" s="75">
        <v>17</v>
      </c>
      <c r="B24" s="76" t="s">
        <v>23</v>
      </c>
      <c r="C24" s="77"/>
      <c r="D24" s="181"/>
      <c r="E24" s="79">
        <v>2296093.2985700001</v>
      </c>
      <c r="F24" s="57"/>
      <c r="G24" s="174">
        <v>1208827.46196</v>
      </c>
      <c r="H24" s="83"/>
      <c r="I24" s="78">
        <v>1330935.3049599999</v>
      </c>
      <c r="J24" s="121">
        <f t="shared" si="1"/>
        <v>10.10134587793145</v>
      </c>
      <c r="K24" s="131">
        <f t="shared" si="0"/>
        <v>1.3227679462032622</v>
      </c>
    </row>
    <row r="25" spans="1:11">
      <c r="A25" s="75">
        <v>18</v>
      </c>
      <c r="B25" s="82" t="s">
        <v>95</v>
      </c>
      <c r="C25" s="77"/>
      <c r="D25" s="181"/>
      <c r="E25" s="79">
        <v>358950.86710999999</v>
      </c>
      <c r="F25" s="188"/>
      <c r="G25" s="78">
        <v>111426.04528999999</v>
      </c>
      <c r="H25" s="83"/>
      <c r="I25" s="165">
        <v>1283013.5018</v>
      </c>
      <c r="J25" s="121">
        <f t="shared" si="1"/>
        <v>1051.4484772934366</v>
      </c>
      <c r="K25" s="131">
        <f t="shared" si="0"/>
        <v>1.2751402178620899</v>
      </c>
    </row>
    <row r="26" spans="1:11">
      <c r="A26" s="75">
        <v>19</v>
      </c>
      <c r="B26" s="76" t="s">
        <v>30</v>
      </c>
      <c r="C26" s="77" t="s">
        <v>17</v>
      </c>
      <c r="D26" s="181">
        <v>23013681.640138645</v>
      </c>
      <c r="E26" s="79">
        <v>1222233.42711</v>
      </c>
      <c r="F26" s="57">
        <v>17762499.890138645</v>
      </c>
      <c r="G26" s="176">
        <v>737705.67708000005</v>
      </c>
      <c r="H26" s="83">
        <v>9624733.8798828125</v>
      </c>
      <c r="I26" s="78">
        <v>1032215.2647599999</v>
      </c>
      <c r="J26" s="121">
        <f t="shared" si="1"/>
        <v>39.922369697049533</v>
      </c>
      <c r="K26" s="131">
        <f t="shared" si="0"/>
        <v>1.0258810181966562</v>
      </c>
    </row>
    <row r="27" spans="1:11">
      <c r="A27" s="75">
        <v>20</v>
      </c>
      <c r="B27" s="82" t="s">
        <v>94</v>
      </c>
      <c r="C27" s="77"/>
      <c r="D27" s="181"/>
      <c r="E27" s="79">
        <v>420354.52484999999</v>
      </c>
      <c r="F27" s="188"/>
      <c r="G27" s="78">
        <v>194117.98229000001</v>
      </c>
      <c r="H27" s="83"/>
      <c r="I27" s="165">
        <v>1188727.8747099999</v>
      </c>
      <c r="J27" s="121">
        <f t="shared" si="1"/>
        <v>512.37390822150383</v>
      </c>
      <c r="K27" s="131">
        <f t="shared" si="0"/>
        <v>1.1814331797832749</v>
      </c>
    </row>
    <row r="28" spans="1:11">
      <c r="A28" s="75">
        <v>21</v>
      </c>
      <c r="B28" s="82" t="s">
        <v>85</v>
      </c>
      <c r="C28" s="77"/>
      <c r="D28" s="181"/>
      <c r="E28" s="58">
        <v>1008800.42</v>
      </c>
      <c r="F28" s="188"/>
      <c r="G28" s="78">
        <v>767854.9</v>
      </c>
      <c r="H28" s="83"/>
      <c r="I28" s="165">
        <v>1030653.15359</v>
      </c>
      <c r="J28" s="121">
        <f t="shared" si="1"/>
        <v>34.224988808432443</v>
      </c>
      <c r="K28" s="131">
        <f t="shared" si="0"/>
        <v>1.0243284930090069</v>
      </c>
    </row>
    <row r="29" spans="1:11">
      <c r="A29" s="75">
        <v>22</v>
      </c>
      <c r="B29" s="67" t="s">
        <v>35</v>
      </c>
      <c r="C29" s="75"/>
      <c r="D29" s="181"/>
      <c r="E29" s="79">
        <v>673615.77934000001</v>
      </c>
      <c r="F29" s="56"/>
      <c r="G29" s="176">
        <v>522907.98093999998</v>
      </c>
      <c r="H29" s="83"/>
      <c r="I29" s="78">
        <v>898838.68365000002</v>
      </c>
      <c r="J29" s="121">
        <f t="shared" si="1"/>
        <v>71.892324541348984</v>
      </c>
      <c r="K29" s="131">
        <f t="shared" si="0"/>
        <v>0.89332290991821517</v>
      </c>
    </row>
    <row r="30" spans="1:11">
      <c r="A30" s="75">
        <v>23</v>
      </c>
      <c r="B30" s="76" t="s">
        <v>26</v>
      </c>
      <c r="C30" s="77"/>
      <c r="D30" s="181"/>
      <c r="E30" s="79">
        <v>1078962.6788900001</v>
      </c>
      <c r="F30" s="56"/>
      <c r="G30" s="176">
        <v>802194.8303899999</v>
      </c>
      <c r="H30" s="83"/>
      <c r="I30" s="78">
        <v>814868.82710999995</v>
      </c>
      <c r="J30" s="121">
        <f t="shared" si="1"/>
        <v>1.5799150330896907</v>
      </c>
      <c r="K30" s="131">
        <f t="shared" si="0"/>
        <v>0.80986833908786482</v>
      </c>
    </row>
    <row r="31" spans="1:11">
      <c r="A31" s="75">
        <v>24</v>
      </c>
      <c r="B31" s="76" t="s">
        <v>22</v>
      </c>
      <c r="C31" s="77" t="s">
        <v>17</v>
      </c>
      <c r="D31" s="55">
        <v>9815797</v>
      </c>
      <c r="E31" s="58">
        <v>1652330.24813</v>
      </c>
      <c r="F31" s="55">
        <v>6469987</v>
      </c>
      <c r="G31" s="165">
        <v>1137750.6527499999</v>
      </c>
      <c r="H31" s="58">
        <v>6166279.6399999904</v>
      </c>
      <c r="I31" s="165">
        <v>800502.45918999997</v>
      </c>
      <c r="J31" s="121">
        <f t="shared" si="1"/>
        <v>-29.641661179877531</v>
      </c>
      <c r="K31" s="131">
        <f t="shared" si="0"/>
        <v>0.79559013118615918</v>
      </c>
    </row>
    <row r="32" spans="1:11">
      <c r="A32" s="75">
        <v>25</v>
      </c>
      <c r="B32" s="76" t="s">
        <v>24</v>
      </c>
      <c r="C32" s="77"/>
      <c r="D32" s="181"/>
      <c r="E32" s="79">
        <v>1136557.6583699998</v>
      </c>
      <c r="F32" s="57"/>
      <c r="G32" s="176">
        <v>761056.85278000007</v>
      </c>
      <c r="H32" s="83"/>
      <c r="I32" s="78">
        <v>742543.30652999994</v>
      </c>
      <c r="J32" s="121">
        <f t="shared" si="1"/>
        <v>-2.4326101502632298</v>
      </c>
      <c r="K32" s="131">
        <f t="shared" si="0"/>
        <v>0.73798664810021475</v>
      </c>
    </row>
    <row r="33" spans="1:13">
      <c r="A33" s="75">
        <v>26</v>
      </c>
      <c r="B33" s="80" t="s">
        <v>8</v>
      </c>
      <c r="C33" s="77"/>
      <c r="D33" s="181"/>
      <c r="E33" s="58">
        <v>8475992.3474300001</v>
      </c>
      <c r="F33" s="56"/>
      <c r="G33" s="165">
        <v>8372257.1588099999</v>
      </c>
      <c r="H33" s="83"/>
      <c r="I33" s="165">
        <v>754140.15057000006</v>
      </c>
      <c r="J33" s="121">
        <f t="shared" si="1"/>
        <v>-90.992391463078391</v>
      </c>
      <c r="K33" s="131">
        <f t="shared" si="0"/>
        <v>0.74951232745973217</v>
      </c>
    </row>
    <row r="34" spans="1:13">
      <c r="A34" s="75">
        <v>27</v>
      </c>
      <c r="B34" s="76" t="s">
        <v>27</v>
      </c>
      <c r="C34" s="77"/>
      <c r="D34" s="181"/>
      <c r="E34" s="58">
        <v>548482.79494000005</v>
      </c>
      <c r="F34" s="57"/>
      <c r="G34" s="165">
        <v>405068.57461000001</v>
      </c>
      <c r="H34" s="83"/>
      <c r="I34" s="165">
        <v>458540.49129999999</v>
      </c>
      <c r="J34" s="121">
        <f t="shared" si="1"/>
        <v>13.200707248515315</v>
      </c>
      <c r="K34" s="131">
        <f t="shared" si="0"/>
        <v>0.45572663199145125</v>
      </c>
    </row>
    <row r="35" spans="1:13">
      <c r="A35" s="75">
        <v>28</v>
      </c>
      <c r="B35" s="76" t="s">
        <v>32</v>
      </c>
      <c r="C35" s="77" t="s">
        <v>17</v>
      </c>
      <c r="D35" s="181">
        <v>3383446</v>
      </c>
      <c r="E35" s="79">
        <v>498122.57451000001</v>
      </c>
      <c r="F35" s="175">
        <v>1969238</v>
      </c>
      <c r="G35" s="165">
        <v>291329.96058000001</v>
      </c>
      <c r="H35" s="83">
        <v>2438402.2699699402</v>
      </c>
      <c r="I35" s="78">
        <v>353288.13043999998</v>
      </c>
      <c r="J35" s="121">
        <f t="shared" si="1"/>
        <v>21.267352570483752</v>
      </c>
      <c r="K35" s="131">
        <f t="shared" si="0"/>
        <v>0.35112015811629088</v>
      </c>
    </row>
    <row r="36" spans="1:13">
      <c r="A36" s="75">
        <v>29</v>
      </c>
      <c r="B36" s="76" t="s">
        <v>28</v>
      </c>
      <c r="C36" s="77" t="s">
        <v>17</v>
      </c>
      <c r="D36" s="181">
        <v>44725.047472752623</v>
      </c>
      <c r="E36" s="79">
        <v>739232.76327</v>
      </c>
      <c r="F36" s="57">
        <v>34708.047456741297</v>
      </c>
      <c r="G36" s="174">
        <v>529556.71026999992</v>
      </c>
      <c r="H36" s="83">
        <v>25917.306977368869</v>
      </c>
      <c r="I36" s="78">
        <v>415055.77022000006</v>
      </c>
      <c r="J36" s="121">
        <f t="shared" si="1"/>
        <v>-21.62203553074049</v>
      </c>
      <c r="K36" s="131">
        <f t="shared" si="0"/>
        <v>0.4125087573285337</v>
      </c>
    </row>
    <row r="37" spans="1:13">
      <c r="A37" s="75">
        <v>30</v>
      </c>
      <c r="B37" s="76" t="s">
        <v>29</v>
      </c>
      <c r="C37" s="77"/>
      <c r="D37" s="181"/>
      <c r="E37" s="79">
        <v>771406.41490000009</v>
      </c>
      <c r="F37" s="57"/>
      <c r="G37" s="176">
        <v>472869.75546999997</v>
      </c>
      <c r="H37" s="83"/>
      <c r="I37" s="166">
        <v>332569.85489000002</v>
      </c>
      <c r="J37" s="121">
        <f t="shared" si="1"/>
        <v>-29.6698824479801</v>
      </c>
      <c r="K37" s="131">
        <f t="shared" si="0"/>
        <v>0.33052902142015345</v>
      </c>
      <c r="L37" s="149"/>
      <c r="M37" s="149"/>
    </row>
    <row r="38" spans="1:13">
      <c r="A38" s="75">
        <v>31</v>
      </c>
      <c r="B38" s="67" t="s">
        <v>31</v>
      </c>
      <c r="C38" s="77"/>
      <c r="D38" s="181"/>
      <c r="E38" s="58">
        <v>397478.62958000001</v>
      </c>
      <c r="F38" s="57"/>
      <c r="G38" s="165">
        <v>247117.81886</v>
      </c>
      <c r="H38" s="83"/>
      <c r="I38" s="165">
        <v>253238.03393999999</v>
      </c>
      <c r="J38" s="121">
        <f t="shared" si="1"/>
        <v>2.4766385152773012</v>
      </c>
      <c r="K38" s="131">
        <f t="shared" si="0"/>
        <v>0.25168402461563166</v>
      </c>
    </row>
    <row r="39" spans="1:13">
      <c r="A39" s="75">
        <v>32</v>
      </c>
      <c r="B39" s="76" t="s">
        <v>34</v>
      </c>
      <c r="C39" s="77" t="s">
        <v>17</v>
      </c>
      <c r="D39" s="181">
        <v>3349959.2519226102</v>
      </c>
      <c r="E39" s="79">
        <v>457706.66431000002</v>
      </c>
      <c r="F39" s="57">
        <v>2270956.750976562</v>
      </c>
      <c r="G39" s="176">
        <v>264912.80875000003</v>
      </c>
      <c r="H39" s="83">
        <v>1620829.900695801</v>
      </c>
      <c r="I39" s="78">
        <v>217260.79926</v>
      </c>
      <c r="J39" s="121">
        <f t="shared" si="1"/>
        <v>-17.987808786916588</v>
      </c>
      <c r="K39" s="131">
        <f t="shared" si="0"/>
        <v>0.2159275662435497</v>
      </c>
    </row>
    <row r="40" spans="1:13">
      <c r="A40" s="75">
        <v>33</v>
      </c>
      <c r="B40" s="82" t="s">
        <v>87</v>
      </c>
      <c r="C40" s="77"/>
      <c r="D40" s="181"/>
      <c r="E40" s="58">
        <v>427565.30391999998</v>
      </c>
      <c r="F40" s="188"/>
      <c r="G40" s="78">
        <v>244229.15542</v>
      </c>
      <c r="H40" s="83"/>
      <c r="I40" s="165">
        <v>180399.41707</v>
      </c>
      <c r="J40" s="121">
        <f t="shared" si="1"/>
        <v>-26.135183672167329</v>
      </c>
      <c r="K40" s="131">
        <f t="shared" si="0"/>
        <v>0.17929238598199282</v>
      </c>
    </row>
    <row r="41" spans="1:13">
      <c r="A41" s="75">
        <v>34</v>
      </c>
      <c r="B41" s="82" t="s">
        <v>18</v>
      </c>
      <c r="C41" s="75"/>
      <c r="D41" s="181"/>
      <c r="E41" s="58">
        <v>441836.81795</v>
      </c>
      <c r="F41" s="57"/>
      <c r="G41" s="165">
        <v>248092.33635</v>
      </c>
      <c r="H41" s="83"/>
      <c r="I41" s="165">
        <v>148726.29397</v>
      </c>
      <c r="J41" s="121">
        <f t="shared" si="1"/>
        <v>-40.052040237074415</v>
      </c>
      <c r="K41" s="131">
        <f>I40/I$46*100</f>
        <v>0.17929238598199282</v>
      </c>
    </row>
    <row r="42" spans="1:13">
      <c r="A42" s="75">
        <v>35</v>
      </c>
      <c r="B42" s="76" t="s">
        <v>36</v>
      </c>
      <c r="C42" s="77"/>
      <c r="D42" s="181"/>
      <c r="E42" s="58">
        <v>215244.29784000001</v>
      </c>
      <c r="F42" s="57"/>
      <c r="G42" s="165">
        <v>133076.56742000001</v>
      </c>
      <c r="H42" s="83"/>
      <c r="I42" s="165">
        <v>113011.23136999999</v>
      </c>
      <c r="J42" s="121">
        <f t="shared" si="1"/>
        <v>-15.078038484921436</v>
      </c>
      <c r="K42" s="131">
        <f>I42/I$46*100</f>
        <v>0.11231773164337938</v>
      </c>
    </row>
    <row r="43" spans="1:13">
      <c r="A43" s="75">
        <v>36</v>
      </c>
      <c r="B43" s="82" t="s">
        <v>86</v>
      </c>
      <c r="C43" s="77"/>
      <c r="D43" s="181"/>
      <c r="E43" s="79">
        <v>43865.523999999998</v>
      </c>
      <c r="F43" s="188"/>
      <c r="G43" s="78">
        <v>701342.8345</v>
      </c>
      <c r="H43" s="83"/>
      <c r="I43" s="165">
        <v>245154.69484000001</v>
      </c>
      <c r="J43" s="121">
        <f t="shared" si="1"/>
        <v>-65.044956221050541</v>
      </c>
      <c r="K43" s="131">
        <f>I43/I$46*100</f>
        <v>0.24365028937701846</v>
      </c>
    </row>
    <row r="44" spans="1:13">
      <c r="A44" s="75">
        <v>37</v>
      </c>
      <c r="B44" s="82" t="s">
        <v>33</v>
      </c>
      <c r="C44" s="77"/>
      <c r="D44" s="181"/>
      <c r="E44" s="58">
        <v>188730.52700999999</v>
      </c>
      <c r="F44" s="57"/>
      <c r="G44" s="165">
        <v>110060.10976000001</v>
      </c>
      <c r="H44" s="83"/>
      <c r="I44" s="165">
        <v>27270.472000000002</v>
      </c>
      <c r="J44" s="121">
        <f t="shared" si="1"/>
        <v>-75.222201704626031</v>
      </c>
      <c r="K44" s="131">
        <f>I44/I$46*100</f>
        <v>2.7103125227050533E-2</v>
      </c>
    </row>
    <row r="45" spans="1:13">
      <c r="A45" s="75">
        <v>38</v>
      </c>
      <c r="B45" s="84" t="s">
        <v>37</v>
      </c>
      <c r="C45" s="85"/>
      <c r="D45" s="156"/>
      <c r="E45" s="154">
        <f>E46-SUM(E8:E44)</f>
        <v>23918077.617210016</v>
      </c>
      <c r="F45" s="217"/>
      <c r="G45" s="218">
        <f>G46-SUM(G8:G44)</f>
        <v>12105559.14508304</v>
      </c>
      <c r="H45" s="154"/>
      <c r="I45" s="148">
        <f>I46-SUM(I8:I44)</f>
        <v>15947489.173559979</v>
      </c>
      <c r="J45" s="121">
        <f t="shared" si="1"/>
        <v>31.736906841163375</v>
      </c>
      <c r="K45" s="132">
        <f>I45/I$46*100</f>
        <v>15.849626516476455</v>
      </c>
    </row>
    <row r="46" spans="1:13" s="30" customFormat="1">
      <c r="A46" s="86"/>
      <c r="B46" s="87" t="s">
        <v>38</v>
      </c>
      <c r="C46" s="86"/>
      <c r="D46" s="113"/>
      <c r="E46" s="122">
        <v>157140695.38870999</v>
      </c>
      <c r="F46" s="177"/>
      <c r="G46" s="229">
        <v>104796193.04286</v>
      </c>
      <c r="H46" s="184"/>
      <c r="I46" s="189">
        <v>100617444.56238</v>
      </c>
      <c r="J46" s="190">
        <f t="shared" si="1"/>
        <v>-3.987500269948697</v>
      </c>
      <c r="K46" s="178">
        <f>I46/I$46*100</f>
        <v>100</v>
      </c>
    </row>
    <row r="47" spans="1:13">
      <c r="E47" s="168"/>
    </row>
    <row r="48" spans="1:13">
      <c r="F48" s="82"/>
      <c r="G48" s="79"/>
    </row>
    <row r="49" spans="6:8">
      <c r="F49" s="170"/>
      <c r="H49" s="83"/>
    </row>
    <row r="52" spans="6:8">
      <c r="F52" s="168"/>
      <c r="G52" s="167" t="s">
        <v>39</v>
      </c>
    </row>
  </sheetData>
  <sortState ref="B8:I44">
    <sortCondition descending="1" ref="I8"/>
  </sortState>
  <mergeCells count="8">
    <mergeCell ref="A1:K1"/>
    <mergeCell ref="A2:K2"/>
    <mergeCell ref="D6:E6"/>
    <mergeCell ref="F6:G6"/>
    <mergeCell ref="H6:I6"/>
    <mergeCell ref="D5:E5"/>
    <mergeCell ref="F5:G5"/>
    <mergeCell ref="H5:I5"/>
  </mergeCells>
  <conditionalFormatting sqref="F34:G34 F39:G39 F45 F10 F11:G17 F22:F24 F26:F40 F16:F18 F20">
    <cfRule type="cellIs" dxfId="92" priority="461" operator="greaterThanOrEqual">
      <formula>0</formula>
    </cfRule>
  </conditionalFormatting>
  <conditionalFormatting sqref="F22 F29">
    <cfRule type="expression" dxfId="91" priority="427">
      <formula>$A23="Total"</formula>
    </cfRule>
  </conditionalFormatting>
  <conditionalFormatting sqref="F16:G16">
    <cfRule type="expression" dxfId="90" priority="410">
      <formula>$A19="Total"</formula>
    </cfRule>
  </conditionalFormatting>
  <conditionalFormatting sqref="F28">
    <cfRule type="expression" dxfId="89" priority="378">
      <formula>$A31="Total"</formula>
    </cfRule>
  </conditionalFormatting>
  <conditionalFormatting sqref="F12:G12">
    <cfRule type="expression" dxfId="88" priority="487">
      <formula>$A20="Total"</formula>
    </cfRule>
  </conditionalFormatting>
  <conditionalFormatting sqref="F13:G13">
    <cfRule type="expression" dxfId="87" priority="364">
      <formula>$A18="Total"</formula>
    </cfRule>
  </conditionalFormatting>
  <conditionalFormatting sqref="F34:G34">
    <cfRule type="expression" dxfId="86" priority="361">
      <formula>$A31="Total"</formula>
    </cfRule>
  </conditionalFormatting>
  <conditionalFormatting sqref="F17">
    <cfRule type="expression" dxfId="85" priority="349">
      <formula>$A10="Total"</formula>
    </cfRule>
  </conditionalFormatting>
  <conditionalFormatting sqref="F18">
    <cfRule type="expression" dxfId="84" priority="348">
      <formula>$A16="Total"</formula>
    </cfRule>
  </conditionalFormatting>
  <conditionalFormatting sqref="F45">
    <cfRule type="expression" dxfId="83" priority="347">
      <formula>$A39="Total"</formula>
    </cfRule>
  </conditionalFormatting>
  <conditionalFormatting sqref="F34:G34">
    <cfRule type="expression" dxfId="82" priority="346">
      <formula>$A31="Total"</formula>
    </cfRule>
  </conditionalFormatting>
  <conditionalFormatting sqref="F31">
    <cfRule type="expression" dxfId="81" priority="345">
      <formula>$A24="Total"</formula>
    </cfRule>
  </conditionalFormatting>
  <conditionalFormatting sqref="F31">
    <cfRule type="expression" dxfId="80" priority="344">
      <formula>$A24="Total"</formula>
    </cfRule>
  </conditionalFormatting>
  <conditionalFormatting sqref="F17">
    <cfRule type="expression" dxfId="79" priority="343">
      <formula>$A10="Total"</formula>
    </cfRule>
  </conditionalFormatting>
  <conditionalFormatting sqref="G34">
    <cfRule type="expression" dxfId="78" priority="342">
      <formula>$A31="Total"</formula>
    </cfRule>
  </conditionalFormatting>
  <conditionalFormatting sqref="F12:G12">
    <cfRule type="expression" dxfId="77" priority="341">
      <formula>$A20="Total"</formula>
    </cfRule>
  </conditionalFormatting>
  <conditionalFormatting sqref="F35">
    <cfRule type="expression" dxfId="76" priority="340">
      <formula>$A33="Total"</formula>
    </cfRule>
  </conditionalFormatting>
  <conditionalFormatting sqref="F20">
    <cfRule type="expression" dxfId="75" priority="339">
      <formula>$A21="Total"</formula>
    </cfRule>
  </conditionalFormatting>
  <conditionalFormatting sqref="F24">
    <cfRule type="expression" dxfId="74" priority="338">
      <formula>$A22="Total"</formula>
    </cfRule>
  </conditionalFormatting>
  <conditionalFormatting sqref="F33">
    <cfRule type="expression" dxfId="73" priority="336">
      <formula>$A27="Total"</formula>
    </cfRule>
  </conditionalFormatting>
  <conditionalFormatting sqref="F36">
    <cfRule type="expression" dxfId="72" priority="502">
      <formula>$A38="Total"</formula>
    </cfRule>
  </conditionalFormatting>
  <conditionalFormatting sqref="F37">
    <cfRule type="expression" dxfId="71" priority="529">
      <formula>$A32="Total"</formula>
    </cfRule>
  </conditionalFormatting>
  <conditionalFormatting sqref="F17:G17">
    <cfRule type="expression" dxfId="70" priority="236">
      <formula>$A18="Total"</formula>
    </cfRule>
  </conditionalFormatting>
  <conditionalFormatting sqref="F15:G15">
    <cfRule type="expression" dxfId="69" priority="235">
      <formula>$A19="Total"</formula>
    </cfRule>
  </conditionalFormatting>
  <conditionalFormatting sqref="F36">
    <cfRule type="expression" dxfId="68" priority="234">
      <formula>$A33="Total"</formula>
    </cfRule>
  </conditionalFormatting>
  <conditionalFormatting sqref="F30">
    <cfRule type="expression" dxfId="67" priority="233">
      <formula>$A24="Total"</formula>
    </cfRule>
  </conditionalFormatting>
  <conditionalFormatting sqref="F34">
    <cfRule type="expression" dxfId="66" priority="232">
      <formula>$A32="Total"</formula>
    </cfRule>
  </conditionalFormatting>
  <conditionalFormatting sqref="F27">
    <cfRule type="expression" dxfId="65" priority="230">
      <formula>$A22="Total"</formula>
    </cfRule>
  </conditionalFormatting>
  <conditionalFormatting sqref="F16">
    <cfRule type="expression" dxfId="64" priority="229">
      <formula>$A10="Total"</formula>
    </cfRule>
  </conditionalFormatting>
  <conditionalFormatting sqref="F18">
    <cfRule type="expression" dxfId="63" priority="228">
      <formula>$A16="Total"</formula>
    </cfRule>
  </conditionalFormatting>
  <conditionalFormatting sqref="F45">
    <cfRule type="expression" dxfId="62" priority="227">
      <formula>$A39="Total"</formula>
    </cfRule>
  </conditionalFormatting>
  <conditionalFormatting sqref="F26">
    <cfRule type="expression" dxfId="61" priority="226">
      <formula>$A22="Total"</formula>
    </cfRule>
  </conditionalFormatting>
  <conditionalFormatting sqref="F30">
    <cfRule type="expression" dxfId="60" priority="225">
      <formula>$A24="Total"</formula>
    </cfRule>
  </conditionalFormatting>
  <conditionalFormatting sqref="F30">
    <cfRule type="expression" dxfId="59" priority="224">
      <formula>$A24="Total"</formula>
    </cfRule>
  </conditionalFormatting>
  <conditionalFormatting sqref="F16">
    <cfRule type="expression" dxfId="58" priority="223">
      <formula>$A10="Total"</formula>
    </cfRule>
  </conditionalFormatting>
  <conditionalFormatting sqref="F39:G39">
    <cfRule type="expression" dxfId="57" priority="222">
      <formula>$A31="Total"</formula>
    </cfRule>
  </conditionalFormatting>
  <conditionalFormatting sqref="F38 F23">
    <cfRule type="expression" dxfId="56" priority="221">
      <formula>$A23="Total"</formula>
    </cfRule>
  </conditionalFormatting>
  <conditionalFormatting sqref="F15:G15">
    <cfRule type="expression" dxfId="55" priority="220">
      <formula>$A19="Total"</formula>
    </cfRule>
  </conditionalFormatting>
  <conditionalFormatting sqref="F20">
    <cfRule type="expression" dxfId="54" priority="219">
      <formula>$A21="Total"</formula>
    </cfRule>
  </conditionalFormatting>
  <conditionalFormatting sqref="F32">
    <cfRule type="expression" dxfId="53" priority="218">
      <formula>$A29="Total"</formula>
    </cfRule>
  </conditionalFormatting>
  <conditionalFormatting sqref="F33">
    <cfRule type="expression" dxfId="52" priority="217">
      <formula>$A27="Total"</formula>
    </cfRule>
  </conditionalFormatting>
  <conditionalFormatting sqref="F17:G17">
    <cfRule type="expression" dxfId="51" priority="148">
      <formula>$A18="Total"</formula>
    </cfRule>
  </conditionalFormatting>
  <conditionalFormatting sqref="F14:G14">
    <cfRule type="expression" dxfId="50" priority="147">
      <formula>$A19="Total"</formula>
    </cfRule>
  </conditionalFormatting>
  <conditionalFormatting sqref="F29">
    <cfRule type="expression" dxfId="49" priority="146">
      <formula>$A22="Total"</formula>
    </cfRule>
  </conditionalFormatting>
  <conditionalFormatting sqref="F40">
    <cfRule type="expression" dxfId="48" priority="145">
      <formula>$A38="Total"</formula>
    </cfRule>
  </conditionalFormatting>
  <conditionalFormatting sqref="F27 F38">
    <cfRule type="expression" dxfId="47" priority="143">
      <formula>$A22="Total"</formula>
    </cfRule>
  </conditionalFormatting>
  <conditionalFormatting sqref="F16">
    <cfRule type="expression" dxfId="46" priority="142">
      <formula>$A10="Total"</formula>
    </cfRule>
  </conditionalFormatting>
  <conditionalFormatting sqref="F18">
    <cfRule type="expression" dxfId="45" priority="141">
      <formula>$A16="Total"</formula>
    </cfRule>
  </conditionalFormatting>
  <conditionalFormatting sqref="F45">
    <cfRule type="expression" dxfId="44" priority="140">
      <formula>$A39="Total"</formula>
    </cfRule>
  </conditionalFormatting>
  <conditionalFormatting sqref="F39">
    <cfRule type="expression" dxfId="43" priority="139">
      <formula>$A31="Total"</formula>
    </cfRule>
  </conditionalFormatting>
  <conditionalFormatting sqref="F31">
    <cfRule type="expression" dxfId="42" priority="138">
      <formula>$A24="Total"</formula>
    </cfRule>
  </conditionalFormatting>
  <conditionalFormatting sqref="F31">
    <cfRule type="expression" dxfId="41" priority="137">
      <formula>$A24="Total"</formula>
    </cfRule>
  </conditionalFormatting>
  <conditionalFormatting sqref="F16">
    <cfRule type="expression" dxfId="40" priority="136">
      <formula>$A10="Total"</formula>
    </cfRule>
  </conditionalFormatting>
  <conditionalFormatting sqref="F12:G12">
    <cfRule type="expression" dxfId="39" priority="135">
      <formula>$A20="Total"</formula>
    </cfRule>
  </conditionalFormatting>
  <conditionalFormatting sqref="F14:G14">
    <cfRule type="expression" dxfId="38" priority="134">
      <formula>$A19="Total"</formula>
    </cfRule>
  </conditionalFormatting>
  <conditionalFormatting sqref="F36">
    <cfRule type="expression" dxfId="37" priority="133">
      <formula>$A32="Total"</formula>
    </cfRule>
  </conditionalFormatting>
  <conditionalFormatting sqref="F26 F28">
    <cfRule type="expression" dxfId="36" priority="536">
      <formula>#REF!="Total"</formula>
    </cfRule>
  </conditionalFormatting>
  <conditionalFormatting sqref="F24">
    <cfRule type="expression" dxfId="35" priority="52">
      <formula>$A25="Total"</formula>
    </cfRule>
  </conditionalFormatting>
  <conditionalFormatting sqref="F23">
    <cfRule type="expression" dxfId="34" priority="51">
      <formula>$A26="Total"</formula>
    </cfRule>
  </conditionalFormatting>
  <conditionalFormatting sqref="F13:G13">
    <cfRule type="expression" dxfId="33" priority="50">
      <formula>$A21="Total"</formula>
    </cfRule>
  </conditionalFormatting>
  <conditionalFormatting sqref="F28">
    <cfRule type="expression" dxfId="32" priority="49">
      <formula>$A33="Total"</formula>
    </cfRule>
  </conditionalFormatting>
  <conditionalFormatting sqref="F29:F30">
    <cfRule type="expression" dxfId="31" priority="48">
      <formula>$A27="Total"</formula>
    </cfRule>
  </conditionalFormatting>
  <conditionalFormatting sqref="F17:G17">
    <cfRule type="expression" dxfId="30" priority="47">
      <formula>$A23="Total"</formula>
    </cfRule>
  </conditionalFormatting>
  <conditionalFormatting sqref="F16">
    <cfRule type="expression" dxfId="29" priority="46">
      <formula>$A13="Total"</formula>
    </cfRule>
  </conditionalFormatting>
  <conditionalFormatting sqref="F18">
    <cfRule type="expression" dxfId="28" priority="45">
      <formula>$A19="Total"</formula>
    </cfRule>
  </conditionalFormatting>
  <conditionalFormatting sqref="F45">
    <cfRule type="expression" dxfId="27" priority="44">
      <formula>$A43="Total"</formula>
    </cfRule>
  </conditionalFormatting>
  <conditionalFormatting sqref="F35">
    <cfRule type="expression" dxfId="26" priority="43">
      <formula>$A35="Total"</formula>
    </cfRule>
  </conditionalFormatting>
  <conditionalFormatting sqref="F29">
    <cfRule type="expression" dxfId="25" priority="42">
      <formula>$A27="Total"</formula>
    </cfRule>
  </conditionalFormatting>
  <conditionalFormatting sqref="F29">
    <cfRule type="expression" dxfId="24" priority="41">
      <formula>$A27="Total"</formula>
    </cfRule>
  </conditionalFormatting>
  <conditionalFormatting sqref="F16">
    <cfRule type="expression" dxfId="23" priority="40">
      <formula>$A13="Total"</formula>
    </cfRule>
  </conditionalFormatting>
  <conditionalFormatting sqref="F17:G17">
    <cfRule type="expression" dxfId="22" priority="39">
      <formula>$A23="Total"</formula>
    </cfRule>
  </conditionalFormatting>
  <conditionalFormatting sqref="F11:G11">
    <cfRule type="expression" dxfId="21" priority="38">
      <formula>$A22="Total"</formula>
    </cfRule>
  </conditionalFormatting>
  <conditionalFormatting sqref="F34">
    <cfRule type="expression" dxfId="20" priority="37">
      <formula>$A36="Total"</formula>
    </cfRule>
  </conditionalFormatting>
  <conditionalFormatting sqref="F39">
    <cfRule type="expression" dxfId="19" priority="36">
      <formula>$A42="Total"</formula>
    </cfRule>
  </conditionalFormatting>
  <conditionalFormatting sqref="F11:G11">
    <cfRule type="expression" dxfId="18" priority="19">
      <formula>$A19="Total"</formula>
    </cfRule>
  </conditionalFormatting>
  <conditionalFormatting sqref="F35">
    <cfRule type="expression" dxfId="17" priority="18">
      <formula>$A32="Total"</formula>
    </cfRule>
  </conditionalFormatting>
  <conditionalFormatting sqref="F20 F24">
    <cfRule type="expression" dxfId="16" priority="17">
      <formula>$A18="Total"</formula>
    </cfRule>
  </conditionalFormatting>
  <conditionalFormatting sqref="F14:G14">
    <cfRule type="expression" dxfId="15" priority="16">
      <formula>$A18="Total"</formula>
    </cfRule>
  </conditionalFormatting>
  <conditionalFormatting sqref="F10">
    <cfRule type="expression" dxfId="14" priority="15">
      <formula>$A37="Total"</formula>
    </cfRule>
  </conditionalFormatting>
  <conditionalFormatting sqref="F14:G14">
    <cfRule type="expression" dxfId="13" priority="14">
      <formula>$A18="Total"</formula>
    </cfRule>
  </conditionalFormatting>
  <conditionalFormatting sqref="F30">
    <cfRule type="expression" dxfId="12" priority="13">
      <formula>$A24="Total"</formula>
    </cfRule>
  </conditionalFormatting>
  <conditionalFormatting sqref="F17:G17">
    <cfRule type="expression" dxfId="11" priority="12">
      <formula>$A20="Total"</formula>
    </cfRule>
  </conditionalFormatting>
  <conditionalFormatting sqref="F11:G11">
    <cfRule type="expression" dxfId="10" priority="11">
      <formula>$A19="Total"</formula>
    </cfRule>
  </conditionalFormatting>
  <conditionalFormatting sqref="F16">
    <cfRule type="expression" dxfId="9" priority="10">
      <formula>$A10="Total"</formula>
    </cfRule>
  </conditionalFormatting>
  <conditionalFormatting sqref="F18">
    <cfRule type="expression" dxfId="8" priority="9">
      <formula>$A16="Total"</formula>
    </cfRule>
  </conditionalFormatting>
  <conditionalFormatting sqref="F45">
    <cfRule type="expression" dxfId="7" priority="8">
      <formula>$A40="Total"</formula>
    </cfRule>
  </conditionalFormatting>
  <conditionalFormatting sqref="F35">
    <cfRule type="expression" dxfId="6" priority="7">
      <formula>$A32="Total"</formula>
    </cfRule>
  </conditionalFormatting>
  <conditionalFormatting sqref="F30">
    <cfRule type="expression" dxfId="5" priority="6">
      <formula>$A24="Total"</formula>
    </cfRule>
  </conditionalFormatting>
  <conditionalFormatting sqref="F30">
    <cfRule type="expression" dxfId="4" priority="5">
      <formula>$A24="Total"</formula>
    </cfRule>
  </conditionalFormatting>
  <conditionalFormatting sqref="F16">
    <cfRule type="expression" dxfId="3" priority="4">
      <formula>$A10="Total"</formula>
    </cfRule>
  </conditionalFormatting>
  <conditionalFormatting sqref="F17:G17">
    <cfRule type="expression" dxfId="2" priority="3">
      <formula>$A20="Total"</formula>
    </cfRule>
  </conditionalFormatting>
  <conditionalFormatting sqref="F34">
    <cfRule type="expression" dxfId="1" priority="2">
      <formula>$A33="Total"</formula>
    </cfRule>
  </conditionalFormatting>
  <conditionalFormatting sqref="F38">
    <cfRule type="expression" dxfId="0" priority="1">
      <formula>$A39="Total"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A13" workbookViewId="0">
      <selection activeCell="H7" sqref="H7"/>
    </sheetView>
  </sheetViews>
  <sheetFormatPr defaultRowHeight="18.75"/>
  <cols>
    <col min="1" max="1" width="3.85546875" style="4" bestFit="1" customWidth="1"/>
    <col min="2" max="2" width="41.7109375" style="118" bestFit="1" customWidth="1"/>
    <col min="3" max="3" width="13.5703125" style="5" bestFit="1" customWidth="1"/>
    <col min="4" max="5" width="17.42578125" style="2" bestFit="1" customWidth="1"/>
    <col min="6" max="6" width="10.28515625" style="1" bestFit="1" customWidth="1"/>
    <col min="7" max="7" width="11" style="1" bestFit="1" customWidth="1"/>
    <col min="8" max="16384" width="9.140625" style="1"/>
  </cols>
  <sheetData>
    <row r="1" spans="1:7" ht="15">
      <c r="A1" s="239" t="s">
        <v>97</v>
      </c>
      <c r="B1" s="239"/>
      <c r="C1" s="239"/>
      <c r="D1" s="239"/>
      <c r="E1" s="239"/>
      <c r="F1" s="239"/>
      <c r="G1" s="239"/>
    </row>
    <row r="2" spans="1:7" ht="15" customHeight="1">
      <c r="A2" s="240" t="s">
        <v>129</v>
      </c>
      <c r="B2" s="240"/>
      <c r="C2" s="240"/>
      <c r="D2" s="240"/>
      <c r="E2" s="240"/>
      <c r="F2" s="240"/>
      <c r="G2" s="240"/>
    </row>
    <row r="3" spans="1:7" ht="15" customHeight="1">
      <c r="A3" s="54"/>
      <c r="B3" s="116"/>
      <c r="C3" s="54" t="s">
        <v>98</v>
      </c>
      <c r="D3" s="54"/>
      <c r="E3" s="54"/>
      <c r="F3" s="54"/>
      <c r="G3" s="54"/>
    </row>
    <row r="4" spans="1:7">
      <c r="A4" s="3"/>
      <c r="B4" s="117"/>
      <c r="E4" s="28" t="s">
        <v>0</v>
      </c>
    </row>
    <row r="5" spans="1:7" ht="38.25">
      <c r="A5" s="88" t="s">
        <v>2</v>
      </c>
      <c r="B5" s="89" t="s">
        <v>3</v>
      </c>
      <c r="C5" s="90" t="s">
        <v>81</v>
      </c>
      <c r="D5" s="90" t="s">
        <v>81</v>
      </c>
      <c r="E5" s="90" t="s">
        <v>89</v>
      </c>
      <c r="F5" s="91" t="s">
        <v>91</v>
      </c>
      <c r="G5" s="92" t="s">
        <v>131</v>
      </c>
    </row>
    <row r="6" spans="1:7" ht="15">
      <c r="A6" s="51"/>
      <c r="B6" s="93"/>
      <c r="C6" s="94" t="s">
        <v>70</v>
      </c>
      <c r="D6" s="95" t="s">
        <v>130</v>
      </c>
      <c r="E6" s="195" t="s">
        <v>130</v>
      </c>
      <c r="F6" s="96"/>
      <c r="G6" s="97" t="s">
        <v>89</v>
      </c>
    </row>
    <row r="7" spans="1:7" ht="15">
      <c r="A7" s="98">
        <v>1</v>
      </c>
      <c r="B7" s="99" t="s">
        <v>40</v>
      </c>
      <c r="C7" s="100">
        <v>309701875.94150275</v>
      </c>
      <c r="D7" s="191">
        <v>202811211.14192238</v>
      </c>
      <c r="E7" s="101">
        <v>190467632.78052115</v>
      </c>
      <c r="F7" s="157">
        <f>E7/D7*100-100</f>
        <v>-6.086240643158277</v>
      </c>
      <c r="G7" s="102">
        <f>E7/E$34*100</f>
        <v>18.488005835544335</v>
      </c>
    </row>
    <row r="8" spans="1:7" ht="15">
      <c r="A8" s="103">
        <v>2</v>
      </c>
      <c r="B8" s="104" t="s">
        <v>41</v>
      </c>
      <c r="C8" s="105">
        <v>167293495.77317399</v>
      </c>
      <c r="D8" s="192">
        <v>104809808.62260479</v>
      </c>
      <c r="E8" s="106">
        <v>100475517.3291557</v>
      </c>
      <c r="F8" s="158">
        <f t="shared" ref="F8:F34" si="0">E8/D8*100-100</f>
        <v>-4.1353870886796926</v>
      </c>
      <c r="G8" s="107">
        <f t="shared" ref="G8:G34" si="1">E8/E$34*100</f>
        <v>9.752795913893145</v>
      </c>
    </row>
    <row r="9" spans="1:7" ht="15">
      <c r="A9" s="103">
        <v>3</v>
      </c>
      <c r="B9" s="104" t="s">
        <v>42</v>
      </c>
      <c r="C9" s="108">
        <v>100977196.97813401</v>
      </c>
      <c r="D9" s="55">
        <v>66492613.549895003</v>
      </c>
      <c r="E9" s="197">
        <v>65996617.478078902</v>
      </c>
      <c r="F9" s="158">
        <f t="shared" si="0"/>
        <v>-0.74594160965550316</v>
      </c>
      <c r="G9" s="107">
        <f t="shared" si="1"/>
        <v>6.4060535181161375</v>
      </c>
    </row>
    <row r="10" spans="1:7" ht="15">
      <c r="A10" s="103">
        <v>4</v>
      </c>
      <c r="B10" s="104" t="s">
        <v>43</v>
      </c>
      <c r="C10" s="108">
        <v>51968515.173382998</v>
      </c>
      <c r="D10" s="55">
        <v>32659876.4228197</v>
      </c>
      <c r="E10" s="197">
        <v>48107326.767811902</v>
      </c>
      <c r="F10" s="158">
        <f t="shared" si="0"/>
        <v>47.297944869745265</v>
      </c>
      <c r="G10" s="107">
        <f t="shared" si="1"/>
        <v>4.6696046201226435</v>
      </c>
    </row>
    <row r="11" spans="1:7" ht="15">
      <c r="A11" s="103">
        <v>5</v>
      </c>
      <c r="B11" s="104" t="s">
        <v>45</v>
      </c>
      <c r="C11" s="105">
        <v>65167320.601329669</v>
      </c>
      <c r="D11" s="192">
        <v>41043261.219635829</v>
      </c>
      <c r="E11" s="106">
        <v>42734854.882849745</v>
      </c>
      <c r="F11" s="158">
        <f t="shared" si="0"/>
        <v>4.1214894064135024</v>
      </c>
      <c r="G11" s="107">
        <f t="shared" si="1"/>
        <v>4.1481181601374271</v>
      </c>
    </row>
    <row r="12" spans="1:7" ht="15">
      <c r="A12" s="103">
        <v>6</v>
      </c>
      <c r="B12" s="104" t="s">
        <v>44</v>
      </c>
      <c r="C12" s="108">
        <v>56625347.193611801</v>
      </c>
      <c r="D12" s="55">
        <v>38838575.137808301</v>
      </c>
      <c r="E12" s="108">
        <v>32290969.170487698</v>
      </c>
      <c r="F12" s="158">
        <f t="shared" si="0"/>
        <v>-16.85851230146362</v>
      </c>
      <c r="G12" s="107">
        <f t="shared" si="1"/>
        <v>3.1343678594844842</v>
      </c>
    </row>
    <row r="13" spans="1:7" ht="15">
      <c r="A13" s="103">
        <v>7</v>
      </c>
      <c r="B13" s="104" t="s">
        <v>46</v>
      </c>
      <c r="C13" s="108">
        <v>44644558.386260897</v>
      </c>
      <c r="D13" s="55">
        <v>29323594.644488201</v>
      </c>
      <c r="E13" s="108">
        <v>27411787.034431498</v>
      </c>
      <c r="F13" s="158">
        <f t="shared" si="0"/>
        <v>-6.519690485545766</v>
      </c>
      <c r="G13" s="107">
        <f t="shared" si="1"/>
        <v>2.6607632554516458</v>
      </c>
    </row>
    <row r="14" spans="1:7" ht="15">
      <c r="A14" s="103">
        <v>8</v>
      </c>
      <c r="B14" s="104" t="s">
        <v>47</v>
      </c>
      <c r="C14" s="105">
        <v>36310545.544792324</v>
      </c>
      <c r="D14" s="192">
        <v>24423683.115785971</v>
      </c>
      <c r="E14" s="106">
        <v>24956564.918346159</v>
      </c>
      <c r="F14" s="158">
        <f t="shared" si="0"/>
        <v>2.1818240927625112</v>
      </c>
      <c r="G14" s="107">
        <f t="shared" si="1"/>
        <v>2.4224437040029789</v>
      </c>
    </row>
    <row r="15" spans="1:7" ht="15">
      <c r="A15" s="103">
        <v>9</v>
      </c>
      <c r="B15" s="104" t="s">
        <v>48</v>
      </c>
      <c r="C15" s="105">
        <v>25927194.582314253</v>
      </c>
      <c r="D15" s="192">
        <v>17003678.828468591</v>
      </c>
      <c r="E15" s="106">
        <v>24797651.142142422</v>
      </c>
      <c r="F15" s="158">
        <f t="shared" si="0"/>
        <v>45.836976764255809</v>
      </c>
      <c r="G15" s="107">
        <f t="shared" si="1"/>
        <v>2.4070185171672263</v>
      </c>
    </row>
    <row r="16" spans="1:7" ht="15">
      <c r="A16" s="103">
        <v>10</v>
      </c>
      <c r="B16" s="104" t="s">
        <v>50</v>
      </c>
      <c r="C16" s="108">
        <v>40696587.884452097</v>
      </c>
      <c r="D16" s="55">
        <v>27759450.020931002</v>
      </c>
      <c r="E16" s="108">
        <v>21891591.779068399</v>
      </c>
      <c r="F16" s="158">
        <f t="shared" si="0"/>
        <v>-21.138236663327831</v>
      </c>
      <c r="G16" s="107">
        <f t="shared" si="1"/>
        <v>2.1249378209427841</v>
      </c>
    </row>
    <row r="17" spans="1:7" ht="15">
      <c r="A17" s="103">
        <v>11</v>
      </c>
      <c r="B17" s="104" t="s">
        <v>54</v>
      </c>
      <c r="C17" s="105">
        <v>43899890.685761705</v>
      </c>
      <c r="D17" s="192">
        <v>35861497.408886701</v>
      </c>
      <c r="E17" s="106">
        <v>17578330.289148461</v>
      </c>
      <c r="F17" s="158">
        <f t="shared" si="0"/>
        <v>-50.982720858743505</v>
      </c>
      <c r="G17" s="107">
        <f t="shared" si="1"/>
        <v>1.7062650919770268</v>
      </c>
    </row>
    <row r="18" spans="1:7" ht="15">
      <c r="A18" s="103">
        <v>12</v>
      </c>
      <c r="B18" s="104" t="s">
        <v>51</v>
      </c>
      <c r="C18" s="105">
        <v>25422397.600855205</v>
      </c>
      <c r="D18" s="192">
        <v>16463230.27412839</v>
      </c>
      <c r="E18" s="106">
        <v>15898910.188558493</v>
      </c>
      <c r="F18" s="158">
        <f t="shared" si="0"/>
        <v>-3.4277603858625127</v>
      </c>
      <c r="G18" s="107">
        <f t="shared" si="1"/>
        <v>1.5432498427886454</v>
      </c>
    </row>
    <row r="19" spans="1:7" ht="15">
      <c r="A19" s="103">
        <v>13</v>
      </c>
      <c r="B19" s="109" t="s">
        <v>56</v>
      </c>
      <c r="C19" s="105">
        <v>21779478.14011256</v>
      </c>
      <c r="D19" s="192">
        <v>14041800.107243219</v>
      </c>
      <c r="E19" s="108">
        <v>14867272.212060701</v>
      </c>
      <c r="F19" s="158">
        <f t="shared" si="0"/>
        <v>5.878677224522491</v>
      </c>
      <c r="G19" s="107">
        <f t="shared" si="1"/>
        <v>1.4431124669456941</v>
      </c>
    </row>
    <row r="20" spans="1:7" ht="15">
      <c r="A20" s="103">
        <v>14</v>
      </c>
      <c r="B20" s="104" t="s">
        <v>55</v>
      </c>
      <c r="C20" s="105">
        <v>19237325.52752123</v>
      </c>
      <c r="D20" s="192">
        <v>12657200.823488861</v>
      </c>
      <c r="E20" s="106">
        <v>11741859.654744351</v>
      </c>
      <c r="F20" s="158">
        <f t="shared" si="0"/>
        <v>-7.2317819833106114</v>
      </c>
      <c r="G20" s="107">
        <f t="shared" si="1"/>
        <v>1.13973994766452</v>
      </c>
    </row>
    <row r="21" spans="1:7" ht="15">
      <c r="A21" s="103">
        <v>15</v>
      </c>
      <c r="B21" s="105" t="s">
        <v>64</v>
      </c>
      <c r="C21" s="108">
        <v>18043384.461399902</v>
      </c>
      <c r="D21" s="193">
        <v>10983557.564999999</v>
      </c>
      <c r="E21" s="108">
        <v>11913385.5814793</v>
      </c>
      <c r="F21" s="158">
        <f t="shared" si="0"/>
        <v>8.4656361199605641</v>
      </c>
      <c r="G21" s="107">
        <f t="shared" si="1"/>
        <v>1.1563893504429807</v>
      </c>
    </row>
    <row r="22" spans="1:7" ht="15">
      <c r="A22" s="103">
        <v>16</v>
      </c>
      <c r="B22" s="109" t="s">
        <v>58</v>
      </c>
      <c r="C22" s="108">
        <v>13589817.127872501</v>
      </c>
      <c r="D22" s="55">
        <v>8092071.1847659601</v>
      </c>
      <c r="E22" s="108">
        <v>9941304.8370793592</v>
      </c>
      <c r="F22" s="158">
        <f t="shared" si="0"/>
        <v>22.852414543692404</v>
      </c>
      <c r="G22" s="107">
        <f t="shared" si="1"/>
        <v>0.96496658858903384</v>
      </c>
    </row>
    <row r="23" spans="1:7" ht="15">
      <c r="A23" s="103">
        <v>17</v>
      </c>
      <c r="B23" s="104" t="s">
        <v>52</v>
      </c>
      <c r="C23" s="108">
        <v>35583768.979909897</v>
      </c>
      <c r="D23" s="193">
        <v>27676431.101</v>
      </c>
      <c r="E23" s="108">
        <v>9283124.2221999504</v>
      </c>
      <c r="F23" s="158">
        <f t="shared" si="0"/>
        <v>-66.458376846628411</v>
      </c>
      <c r="G23" s="107">
        <f t="shared" si="1"/>
        <v>0.90107937126453141</v>
      </c>
    </row>
    <row r="24" spans="1:7" ht="15">
      <c r="A24" s="103">
        <v>18</v>
      </c>
      <c r="B24" s="109" t="s">
        <v>57</v>
      </c>
      <c r="C24" s="108">
        <v>15012155.524082899</v>
      </c>
      <c r="D24" s="55">
        <v>9136473.5295150504</v>
      </c>
      <c r="E24" s="197">
        <v>9044706.1226208098</v>
      </c>
      <c r="F24" s="158">
        <f t="shared" si="0"/>
        <v>-1.0044072978243577</v>
      </c>
      <c r="G24" s="107">
        <f>E27/E$34*100</f>
        <v>0.66228457066045965</v>
      </c>
    </row>
    <row r="25" spans="1:7" ht="15">
      <c r="A25" s="103">
        <v>19</v>
      </c>
      <c r="B25" s="104" t="s">
        <v>49</v>
      </c>
      <c r="C25" s="108">
        <v>6123690.1516296798</v>
      </c>
      <c r="D25" s="55">
        <v>3541956.0635828199</v>
      </c>
      <c r="E25" s="108">
        <v>8277303.1754161604</v>
      </c>
      <c r="F25" s="158">
        <f t="shared" si="0"/>
        <v>133.69299412041156</v>
      </c>
      <c r="G25" s="107">
        <f t="shared" si="1"/>
        <v>0.80344795163177918</v>
      </c>
    </row>
    <row r="26" spans="1:7" ht="15">
      <c r="A26" s="103">
        <v>20</v>
      </c>
      <c r="B26" s="104" t="s">
        <v>53</v>
      </c>
      <c r="C26" s="108">
        <v>25915487.19675</v>
      </c>
      <c r="D26" s="193">
        <v>20113165.83075</v>
      </c>
      <c r="E26" s="108">
        <v>8817057.2485000007</v>
      </c>
      <c r="F26" s="158">
        <f t="shared" si="0"/>
        <v>-56.162757654888679</v>
      </c>
      <c r="G26" s="107">
        <f t="shared" si="1"/>
        <v>0.85583993187144436</v>
      </c>
    </row>
    <row r="27" spans="1:7" ht="15">
      <c r="A27" s="103">
        <v>21</v>
      </c>
      <c r="B27" s="109" t="s">
        <v>60</v>
      </c>
      <c r="C27" s="108">
        <v>10278834.005137499</v>
      </c>
      <c r="D27" s="55">
        <v>6260316.2326685498</v>
      </c>
      <c r="E27" s="108">
        <v>6823005.98143702</v>
      </c>
      <c r="F27" s="158">
        <f t="shared" si="0"/>
        <v>8.9882000821644823</v>
      </c>
      <c r="G27" s="107">
        <f t="shared" si="1"/>
        <v>0.66228457066045965</v>
      </c>
    </row>
    <row r="28" spans="1:7" ht="15">
      <c r="A28" s="103">
        <v>22</v>
      </c>
      <c r="B28" s="109" t="s">
        <v>61</v>
      </c>
      <c r="C28" s="108">
        <v>9365481.6260078102</v>
      </c>
      <c r="D28" s="193">
        <v>7133135.3983749999</v>
      </c>
      <c r="E28" s="108">
        <v>6197471.2968584904</v>
      </c>
      <c r="F28" s="158">
        <f t="shared" si="0"/>
        <v>-13.117150443122995</v>
      </c>
      <c r="G28" s="107">
        <f t="shared" si="1"/>
        <v>0.60156617599153639</v>
      </c>
    </row>
    <row r="29" spans="1:7" ht="15">
      <c r="A29" s="103">
        <v>23</v>
      </c>
      <c r="B29" s="109" t="s">
        <v>35</v>
      </c>
      <c r="C29" s="108">
        <v>7558173.6081976499</v>
      </c>
      <c r="D29" s="55">
        <v>5070957.8166876901</v>
      </c>
      <c r="E29" s="197">
        <v>5750764.0982204899</v>
      </c>
      <c r="F29" s="158">
        <f t="shared" si="0"/>
        <v>13.405875302209552</v>
      </c>
      <c r="G29" s="107">
        <f t="shared" si="1"/>
        <v>0.55820592010640291</v>
      </c>
    </row>
    <row r="30" spans="1:7" ht="15">
      <c r="A30" s="103">
        <v>24</v>
      </c>
      <c r="B30" s="104" t="s">
        <v>63</v>
      </c>
      <c r="C30" s="108">
        <v>4851707.71937076</v>
      </c>
      <c r="D30" s="55">
        <v>2891289.4236116302</v>
      </c>
      <c r="E30" s="108">
        <v>3497218.9443655401</v>
      </c>
      <c r="F30" s="158">
        <f t="shared" si="0"/>
        <v>20.957069043507161</v>
      </c>
      <c r="G30" s="107">
        <f t="shared" si="1"/>
        <v>0.33946242365552537</v>
      </c>
    </row>
    <row r="31" spans="1:7" ht="15">
      <c r="A31" s="103">
        <v>25</v>
      </c>
      <c r="B31" s="104" t="s">
        <v>59</v>
      </c>
      <c r="C31" s="105">
        <v>2730402.67833038</v>
      </c>
      <c r="D31" s="192">
        <v>1452990.292482666</v>
      </c>
      <c r="E31" s="106">
        <v>2677898.7003520462</v>
      </c>
      <c r="F31" s="158">
        <f t="shared" si="0"/>
        <v>84.302587168454409</v>
      </c>
      <c r="G31" s="107">
        <f t="shared" si="1"/>
        <v>0.25993396398303131</v>
      </c>
    </row>
    <row r="32" spans="1:7" ht="15">
      <c r="A32" s="103">
        <v>26</v>
      </c>
      <c r="B32" s="109" t="s">
        <v>62</v>
      </c>
      <c r="C32" s="108">
        <v>5557554.6423917999</v>
      </c>
      <c r="D32" s="55">
        <v>3342383.00208537</v>
      </c>
      <c r="E32" s="197">
        <v>2865828.3870055201</v>
      </c>
      <c r="F32" s="158">
        <f t="shared" si="0"/>
        <v>-14.257929590430521</v>
      </c>
      <c r="G32" s="107">
        <f t="shared" si="1"/>
        <v>0.27817562054588213</v>
      </c>
    </row>
    <row r="33" spans="1:7" ht="15">
      <c r="A33" s="110">
        <v>27</v>
      </c>
      <c r="B33" s="111" t="s">
        <v>37</v>
      </c>
      <c r="C33" s="112">
        <f>C34-SUM(C7:C32)</f>
        <v>447469581.84330392</v>
      </c>
      <c r="D33" s="194">
        <v>288501320.80730855</v>
      </c>
      <c r="E33" s="112">
        <f>E34-SUM(E7:E32)</f>
        <v>305916745.15729976</v>
      </c>
      <c r="F33" s="158">
        <f t="shared" si="0"/>
        <v>6.0365145993986857</v>
      </c>
      <c r="G33" s="107">
        <f t="shared" si="1"/>
        <v>29.694234590378638</v>
      </c>
    </row>
    <row r="34" spans="1:7" s="127" customFormat="1" ht="15">
      <c r="A34" s="124"/>
      <c r="B34" s="124" t="s">
        <v>38</v>
      </c>
      <c r="C34" s="125">
        <v>1611731769.57759</v>
      </c>
      <c r="D34" s="179">
        <v>1058385529.56594</v>
      </c>
      <c r="E34" s="179">
        <v>1030222699.38024</v>
      </c>
      <c r="F34" s="159">
        <f t="shared" si="0"/>
        <v>-2.6609235858742437</v>
      </c>
      <c r="G34" s="126">
        <f t="shared" si="1"/>
        <v>100</v>
      </c>
    </row>
    <row r="39" spans="1:7">
      <c r="D39" s="6"/>
    </row>
  </sheetData>
  <sortState ref="B7:E32">
    <sortCondition descending="1" ref="E7"/>
  </sortState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13" workbookViewId="0">
      <selection activeCell="A25" sqref="A25:E25"/>
    </sheetView>
  </sheetViews>
  <sheetFormatPr defaultRowHeight="15"/>
  <cols>
    <col min="1" max="1" width="7.85546875" style="202" bestFit="1" customWidth="1"/>
    <col min="2" max="2" width="21.5703125" style="198" bestFit="1" customWidth="1"/>
    <col min="3" max="3" width="15.5703125" style="203" customWidth="1"/>
    <col min="4" max="4" width="16.42578125" style="203" customWidth="1"/>
    <col min="5" max="5" width="11.85546875" style="199" bestFit="1" customWidth="1"/>
    <col min="6" max="6" width="9.140625" style="198"/>
    <col min="7" max="7" width="21.5703125" style="198" bestFit="1" customWidth="1"/>
    <col min="8" max="8" width="12.5703125" style="198" bestFit="1" customWidth="1"/>
    <col min="9" max="9" width="11.140625" style="198" customWidth="1"/>
    <col min="10" max="10" width="11.5703125" style="198" bestFit="1" customWidth="1"/>
    <col min="11" max="16384" width="9.140625" style="198"/>
  </cols>
  <sheetData>
    <row r="1" spans="1:10">
      <c r="A1" s="241" t="s">
        <v>65</v>
      </c>
      <c r="B1" s="241"/>
      <c r="C1" s="241"/>
      <c r="D1" s="241"/>
      <c r="E1" s="241"/>
    </row>
    <row r="2" spans="1:10">
      <c r="A2" s="242" t="s">
        <v>132</v>
      </c>
      <c r="B2" s="242"/>
      <c r="C2" s="242"/>
      <c r="D2" s="242"/>
      <c r="E2" s="242"/>
    </row>
    <row r="3" spans="1:10">
      <c r="A3" s="52" t="s">
        <v>66</v>
      </c>
      <c r="B3" s="53"/>
      <c r="C3" s="61"/>
      <c r="D3" s="62" t="s">
        <v>67</v>
      </c>
    </row>
    <row r="4" spans="1:10" ht="30">
      <c r="A4" s="136" t="s">
        <v>2</v>
      </c>
      <c r="B4" s="137" t="s">
        <v>68</v>
      </c>
      <c r="C4" s="139" t="s">
        <v>133</v>
      </c>
      <c r="D4" s="139" t="s">
        <v>134</v>
      </c>
      <c r="E4" s="141" t="s">
        <v>1</v>
      </c>
    </row>
    <row r="5" spans="1:10">
      <c r="A5" s="114"/>
      <c r="B5" s="138"/>
      <c r="C5" s="224" t="s">
        <v>82</v>
      </c>
      <c r="D5" s="224" t="s">
        <v>93</v>
      </c>
      <c r="E5" s="142" t="s">
        <v>7</v>
      </c>
    </row>
    <row r="6" spans="1:10">
      <c r="A6" s="51">
        <v>1</v>
      </c>
      <c r="B6" s="219" t="s">
        <v>107</v>
      </c>
      <c r="C6" s="225">
        <v>74.21865501181</v>
      </c>
      <c r="D6" s="214">
        <v>68.51274248771</v>
      </c>
      <c r="E6" s="222">
        <f>D6/C6*100-100</f>
        <v>-7.687976187647223</v>
      </c>
      <c r="F6" s="201">
        <f>C6/C21*100</f>
        <v>70.821899972507339</v>
      </c>
      <c r="G6" s="201">
        <f>D6/D21*100</f>
        <v>68.092310220852426</v>
      </c>
      <c r="H6"/>
      <c r="I6"/>
      <c r="J6" s="153"/>
    </row>
    <row r="7" spans="1:10">
      <c r="A7" s="51">
        <v>2</v>
      </c>
      <c r="B7" s="219" t="s">
        <v>119</v>
      </c>
      <c r="C7" s="226">
        <v>12.13332984012</v>
      </c>
      <c r="D7" s="215">
        <v>11.016152164689998</v>
      </c>
      <c r="E7" s="222">
        <f t="shared" ref="E7:E21" si="0">D7/C7*100-100</f>
        <v>-9.207510964846179</v>
      </c>
      <c r="G7" s="219"/>
      <c r="H7"/>
      <c r="I7"/>
      <c r="J7" s="153"/>
    </row>
    <row r="8" spans="1:10">
      <c r="A8" s="51">
        <v>3</v>
      </c>
      <c r="B8" s="219" t="s">
        <v>106</v>
      </c>
      <c r="C8" s="226">
        <v>2.67784293283</v>
      </c>
      <c r="D8" s="215">
        <v>2.9240931022700001</v>
      </c>
      <c r="E8" s="222">
        <f t="shared" si="0"/>
        <v>9.1958406679124352</v>
      </c>
      <c r="G8" s="219"/>
      <c r="H8"/>
      <c r="I8"/>
      <c r="J8" s="153"/>
    </row>
    <row r="9" spans="1:10">
      <c r="A9" s="51">
        <v>4</v>
      </c>
      <c r="B9" s="219" t="s">
        <v>118</v>
      </c>
      <c r="C9" s="226">
        <v>2.0102077578499999</v>
      </c>
      <c r="D9" s="215">
        <v>2.16918268989</v>
      </c>
      <c r="E9" s="222">
        <f t="shared" si="0"/>
        <v>7.9083831717986328</v>
      </c>
      <c r="G9" s="219"/>
      <c r="H9"/>
      <c r="I9"/>
      <c r="J9" s="153"/>
    </row>
    <row r="10" spans="1:10">
      <c r="A10" s="51">
        <v>5</v>
      </c>
      <c r="B10" s="219" t="s">
        <v>103</v>
      </c>
      <c r="C10" s="226">
        <v>0.51936614036000006</v>
      </c>
      <c r="D10" s="215">
        <v>1.95011955356</v>
      </c>
      <c r="E10" s="222">
        <f t="shared" si="0"/>
        <v>275.48068732556754</v>
      </c>
      <c r="G10" s="219"/>
      <c r="H10"/>
      <c r="I10"/>
      <c r="J10" s="153"/>
    </row>
    <row r="11" spans="1:10">
      <c r="A11" s="51">
        <v>6</v>
      </c>
      <c r="B11" s="219" t="s">
        <v>117</v>
      </c>
      <c r="C11" s="226">
        <v>0.28582422871000002</v>
      </c>
      <c r="D11" s="215">
        <v>1.75860206194</v>
      </c>
      <c r="E11" s="222">
        <f t="shared" si="0"/>
        <v>515.27396395926064</v>
      </c>
      <c r="G11" s="219"/>
      <c r="H11"/>
      <c r="I11"/>
      <c r="J11" s="153"/>
    </row>
    <row r="12" spans="1:10">
      <c r="A12" s="51">
        <v>7</v>
      </c>
      <c r="B12" s="219" t="s">
        <v>105</v>
      </c>
      <c r="C12" s="226">
        <v>1.2219158620199999</v>
      </c>
      <c r="D12" s="215">
        <v>1.3987181554799999</v>
      </c>
      <c r="E12" s="222">
        <f t="shared" si="0"/>
        <v>14.469269035244437</v>
      </c>
      <c r="G12" s="219"/>
      <c r="H12"/>
      <c r="I12"/>
      <c r="J12" s="153"/>
    </row>
    <row r="13" spans="1:10">
      <c r="A13" s="51">
        <v>8</v>
      </c>
      <c r="B13" s="219" t="s">
        <v>101</v>
      </c>
      <c r="C13" s="226">
        <v>1.02644854434</v>
      </c>
      <c r="D13" s="215">
        <v>1.15848771316</v>
      </c>
      <c r="E13" s="222">
        <f t="shared" si="0"/>
        <v>12.863690980720349</v>
      </c>
      <c r="G13" s="219"/>
      <c r="H13"/>
      <c r="I13"/>
      <c r="J13" s="153"/>
    </row>
    <row r="14" spans="1:10">
      <c r="A14" s="51">
        <v>9</v>
      </c>
      <c r="B14" s="219" t="s">
        <v>110</v>
      </c>
      <c r="C14" s="226">
        <v>0.92677613601999997</v>
      </c>
      <c r="D14" s="215">
        <v>1.0072191444800001</v>
      </c>
      <c r="E14" s="222">
        <f t="shared" si="0"/>
        <v>8.6798748191185808</v>
      </c>
      <c r="G14" s="219"/>
      <c r="H14"/>
      <c r="I14"/>
      <c r="J14" s="153"/>
    </row>
    <row r="15" spans="1:10">
      <c r="A15" s="51">
        <v>10</v>
      </c>
      <c r="B15" s="219" t="s">
        <v>102</v>
      </c>
      <c r="C15" s="226">
        <v>1.2906549110300001</v>
      </c>
      <c r="D15" s="215">
        <v>0.94262809993000007</v>
      </c>
      <c r="E15" s="222">
        <f t="shared" si="0"/>
        <v>-26.965132827198488</v>
      </c>
      <c r="G15" s="219"/>
      <c r="H15"/>
      <c r="I15"/>
      <c r="J15" s="153"/>
    </row>
    <row r="16" spans="1:10">
      <c r="A16" s="51">
        <v>11</v>
      </c>
      <c r="B16" s="219" t="s">
        <v>109</v>
      </c>
      <c r="C16" s="226">
        <v>0.84698508066</v>
      </c>
      <c r="D16" s="215">
        <v>0.88613164214999995</v>
      </c>
      <c r="E16" s="222">
        <f t="shared" si="0"/>
        <v>4.6218714336143449</v>
      </c>
      <c r="G16" s="219"/>
      <c r="H16"/>
      <c r="I16"/>
      <c r="J16" s="153"/>
    </row>
    <row r="17" spans="1:10">
      <c r="A17" s="51">
        <v>12</v>
      </c>
      <c r="B17" s="219" t="s">
        <v>115</v>
      </c>
      <c r="C17" s="226">
        <v>1.33903659198</v>
      </c>
      <c r="D17" s="215">
        <v>0.67773013775999991</v>
      </c>
      <c r="E17" s="222">
        <f t="shared" si="0"/>
        <v>-49.386735073620557</v>
      </c>
      <c r="G17" s="219"/>
      <c r="H17"/>
      <c r="I17"/>
      <c r="J17" s="153"/>
    </row>
    <row r="18" spans="1:10">
      <c r="A18" s="51">
        <v>13</v>
      </c>
      <c r="B18" s="219" t="s">
        <v>104</v>
      </c>
      <c r="C18" s="226">
        <v>0.62185042921</v>
      </c>
      <c r="D18" s="215">
        <v>0.58329264343000009</v>
      </c>
      <c r="E18" s="222">
        <f t="shared" si="0"/>
        <v>-6.2004919461073342</v>
      </c>
      <c r="G18" s="219"/>
      <c r="H18"/>
      <c r="I18"/>
      <c r="J18" s="153"/>
    </row>
    <row r="19" spans="1:10">
      <c r="A19" s="51">
        <v>14</v>
      </c>
      <c r="B19" s="219" t="s">
        <v>112</v>
      </c>
      <c r="C19" s="226">
        <v>0.68482134331</v>
      </c>
      <c r="D19" s="215">
        <v>0.55635350405999995</v>
      </c>
      <c r="E19" s="222">
        <f t="shared" si="0"/>
        <v>-18.759321756688621</v>
      </c>
      <c r="G19" s="219"/>
      <c r="H19"/>
      <c r="I19"/>
      <c r="J19" s="153"/>
    </row>
    <row r="20" spans="1:10">
      <c r="A20" s="51">
        <v>15</v>
      </c>
      <c r="B20" s="220" t="s">
        <v>37</v>
      </c>
      <c r="C20" s="227">
        <f>+C21-SUM(C6:C19)</f>
        <v>4.992478232609983</v>
      </c>
      <c r="D20" s="196">
        <f>+D21-SUM(D6:D19)</f>
        <v>5.0759914618700037</v>
      </c>
      <c r="E20" s="222">
        <f t="shared" si="0"/>
        <v>1.6727810391746374</v>
      </c>
      <c r="H20"/>
    </row>
    <row r="21" spans="1:10" s="200" customFormat="1">
      <c r="A21" s="160"/>
      <c r="B21" s="221" t="s">
        <v>92</v>
      </c>
      <c r="C21" s="205">
        <v>104.79619304286</v>
      </c>
      <c r="D21" s="206">
        <v>100.61744456238</v>
      </c>
      <c r="E21" s="223">
        <f t="shared" si="0"/>
        <v>-3.987500269948697</v>
      </c>
      <c r="H21" s="230"/>
    </row>
    <row r="22" spans="1:10">
      <c r="A22" s="161"/>
      <c r="B22" s="162"/>
      <c r="C22" s="58"/>
      <c r="D22" s="58"/>
      <c r="E22" s="163"/>
      <c r="H22"/>
    </row>
    <row r="23" spans="1:10">
      <c r="H23"/>
      <c r="I23"/>
      <c r="J23" s="219"/>
    </row>
    <row r="24" spans="1:10">
      <c r="A24" s="241" t="s">
        <v>65</v>
      </c>
      <c r="B24" s="241"/>
      <c r="C24" s="241"/>
      <c r="D24" s="241"/>
      <c r="E24" s="241"/>
      <c r="H24"/>
      <c r="I24"/>
      <c r="J24" s="219"/>
    </row>
    <row r="25" spans="1:10">
      <c r="A25" s="242" t="s">
        <v>132</v>
      </c>
      <c r="B25" s="242"/>
      <c r="C25" s="242"/>
      <c r="D25" s="242"/>
      <c r="E25" s="242"/>
      <c r="H25"/>
      <c r="I25"/>
      <c r="J25" s="219"/>
    </row>
    <row r="26" spans="1:10">
      <c r="A26" s="52" t="s">
        <v>69</v>
      </c>
      <c r="B26" s="53"/>
      <c r="C26" s="61"/>
      <c r="D26" s="62" t="s">
        <v>67</v>
      </c>
      <c r="H26"/>
      <c r="I26"/>
      <c r="J26" s="219"/>
    </row>
    <row r="27" spans="1:10" ht="30">
      <c r="A27" s="136" t="s">
        <v>2</v>
      </c>
      <c r="B27" s="208" t="s">
        <v>68</v>
      </c>
      <c r="C27" s="139" t="s">
        <v>133</v>
      </c>
      <c r="D27" s="139" t="s">
        <v>134</v>
      </c>
      <c r="E27" s="204" t="s">
        <v>1</v>
      </c>
      <c r="H27"/>
      <c r="I27"/>
      <c r="J27" s="219"/>
    </row>
    <row r="28" spans="1:10">
      <c r="A28" s="114"/>
      <c r="B28" s="209"/>
      <c r="C28" s="140" t="s">
        <v>82</v>
      </c>
      <c r="D28" s="140" t="s">
        <v>93</v>
      </c>
      <c r="E28" s="207" t="s">
        <v>7</v>
      </c>
      <c r="I28"/>
      <c r="J28" s="219"/>
    </row>
    <row r="29" spans="1:10">
      <c r="A29" s="210">
        <v>1</v>
      </c>
      <c r="B29" s="219" t="s">
        <v>107</v>
      </c>
      <c r="C29" s="214">
        <v>656.800398092092</v>
      </c>
      <c r="D29" s="153">
        <v>638.17772668325199</v>
      </c>
      <c r="E29" s="146">
        <f>D29/C29*100-100</f>
        <v>-2.8353623814687268</v>
      </c>
      <c r="G29" s="219"/>
      <c r="H29" s="153"/>
    </row>
    <row r="30" spans="1:10">
      <c r="A30" s="211">
        <v>2</v>
      </c>
      <c r="B30" s="219" t="s">
        <v>103</v>
      </c>
      <c r="C30" s="215">
        <v>145.78575080205499</v>
      </c>
      <c r="D30" s="153">
        <v>194.874401768973</v>
      </c>
      <c r="E30" s="143">
        <f t="shared" ref="E30:E44" si="1">D30/C30*100-100</f>
        <v>33.671775668645154</v>
      </c>
      <c r="G30" s="219"/>
      <c r="H30" s="153"/>
      <c r="I30"/>
      <c r="J30" s="219"/>
    </row>
    <row r="31" spans="1:10">
      <c r="A31" s="211">
        <v>3</v>
      </c>
      <c r="B31" s="219" t="s">
        <v>117</v>
      </c>
      <c r="C31" s="215">
        <v>24.8743560390268</v>
      </c>
      <c r="D31" s="153">
        <v>19.814135931537901</v>
      </c>
      <c r="E31" s="143">
        <f t="shared" si="1"/>
        <v>-20.343120037156453</v>
      </c>
      <c r="G31" s="219"/>
      <c r="H31" s="153"/>
    </row>
    <row r="32" spans="1:10">
      <c r="A32" s="211">
        <v>4</v>
      </c>
      <c r="B32" s="219" t="s">
        <v>116</v>
      </c>
      <c r="C32" s="215">
        <v>12.542411466488</v>
      </c>
      <c r="D32" s="153">
        <v>14.3688840439668</v>
      </c>
      <c r="E32" s="143">
        <f t="shared" si="1"/>
        <v>14.562371696694385</v>
      </c>
      <c r="G32" s="219"/>
      <c r="H32" s="153"/>
    </row>
    <row r="33" spans="1:10">
      <c r="A33" s="211">
        <v>5</v>
      </c>
      <c r="B33" s="219" t="s">
        <v>111</v>
      </c>
      <c r="C33" s="215">
        <v>18.475401219789603</v>
      </c>
      <c r="D33" s="153">
        <v>12.503053992019201</v>
      </c>
      <c r="E33" s="143">
        <f t="shared" si="1"/>
        <v>-32.325940620836022</v>
      </c>
      <c r="G33" s="219"/>
      <c r="H33" s="153"/>
    </row>
    <row r="34" spans="1:10">
      <c r="A34" s="211">
        <v>6</v>
      </c>
      <c r="B34" s="219" t="s">
        <v>119</v>
      </c>
      <c r="C34" s="215">
        <v>12.6777511649857</v>
      </c>
      <c r="D34" s="153">
        <v>11.8197846625003</v>
      </c>
      <c r="E34" s="143">
        <f t="shared" si="1"/>
        <v>-6.7674975736626806</v>
      </c>
      <c r="G34" s="219"/>
      <c r="H34" s="153"/>
    </row>
    <row r="35" spans="1:10">
      <c r="A35" s="211">
        <v>7</v>
      </c>
      <c r="B35" s="219" t="s">
        <v>105</v>
      </c>
      <c r="C35" s="215">
        <v>4.9369101955290002</v>
      </c>
      <c r="D35" s="153">
        <v>9.5859208349863696</v>
      </c>
      <c r="E35" s="143">
        <f t="shared" si="1"/>
        <v>94.168426309792693</v>
      </c>
      <c r="G35" s="219"/>
      <c r="H35" s="153"/>
    </row>
    <row r="36" spans="1:10">
      <c r="A36" s="211">
        <v>8</v>
      </c>
      <c r="B36" s="219" t="s">
        <v>101</v>
      </c>
      <c r="C36" s="215">
        <v>12.0067329734363</v>
      </c>
      <c r="D36" s="153">
        <v>9.4380306915186907</v>
      </c>
      <c r="E36" s="143">
        <f t="shared" si="1"/>
        <v>-21.393848664750081</v>
      </c>
      <c r="G36" s="219"/>
      <c r="H36" s="153"/>
    </row>
    <row r="37" spans="1:10">
      <c r="A37" s="211">
        <v>9</v>
      </c>
      <c r="B37" s="219" t="s">
        <v>108</v>
      </c>
      <c r="C37" s="215">
        <v>30.321042637714598</v>
      </c>
      <c r="D37" s="153">
        <v>8.1993031433632506</v>
      </c>
      <c r="E37" s="143">
        <f t="shared" si="1"/>
        <v>-72.958373360272873</v>
      </c>
      <c r="G37" s="219"/>
      <c r="H37" s="153"/>
    </row>
    <row r="38" spans="1:10">
      <c r="A38" s="211">
        <v>10</v>
      </c>
      <c r="B38" s="219" t="s">
        <v>100</v>
      </c>
      <c r="C38" s="215">
        <v>19.700434477984601</v>
      </c>
      <c r="D38" s="153">
        <v>7.5809740910949701</v>
      </c>
      <c r="E38" s="143">
        <f t="shared" si="1"/>
        <v>-61.51874670801412</v>
      </c>
      <c r="G38" s="219"/>
      <c r="H38" s="153"/>
    </row>
    <row r="39" spans="1:10">
      <c r="A39" s="211">
        <v>11</v>
      </c>
      <c r="B39" s="219" t="s">
        <v>114</v>
      </c>
      <c r="C39" s="215">
        <v>6.1993830069577305</v>
      </c>
      <c r="D39" s="153">
        <v>5.6988087848898301</v>
      </c>
      <c r="E39" s="143">
        <f t="shared" si="1"/>
        <v>-8.0745813173035543</v>
      </c>
      <c r="G39" s="219"/>
      <c r="H39" s="153"/>
    </row>
    <row r="40" spans="1:10">
      <c r="A40" s="211">
        <v>12</v>
      </c>
      <c r="B40" s="219" t="s">
        <v>118</v>
      </c>
      <c r="C40" s="215">
        <v>3.6968381350369204</v>
      </c>
      <c r="D40" s="153">
        <v>5.6929177213481497</v>
      </c>
      <c r="E40" s="143">
        <f t="shared" si="1"/>
        <v>53.994238140786081</v>
      </c>
      <c r="G40" s="219"/>
      <c r="H40" s="153"/>
    </row>
    <row r="41" spans="1:10">
      <c r="A41" s="211">
        <v>13</v>
      </c>
      <c r="B41" s="219" t="s">
        <v>135</v>
      </c>
      <c r="C41" s="215">
        <v>8.0305043646130088</v>
      </c>
      <c r="D41" s="153">
        <v>5.2804295027076602</v>
      </c>
      <c r="E41" s="143">
        <f t="shared" si="1"/>
        <v>-34.245356668053745</v>
      </c>
      <c r="G41" s="219"/>
      <c r="H41" s="153"/>
    </row>
    <row r="42" spans="1:10">
      <c r="A42" s="211">
        <v>14</v>
      </c>
      <c r="B42" s="219" t="s">
        <v>113</v>
      </c>
      <c r="C42" s="215">
        <v>8.9588299750658607</v>
      </c>
      <c r="D42" s="153">
        <v>5.2408543181423699</v>
      </c>
      <c r="E42" s="143">
        <f t="shared" si="1"/>
        <v>-41.500683317702524</v>
      </c>
      <c r="G42" s="219"/>
      <c r="H42" s="153"/>
    </row>
    <row r="43" spans="1:10">
      <c r="A43" s="212">
        <v>15</v>
      </c>
      <c r="B43" s="211" t="s">
        <v>37</v>
      </c>
      <c r="C43" s="196">
        <f>+C44-SUM(C29:C42)</f>
        <v>93.378785015164794</v>
      </c>
      <c r="D43" s="196">
        <f>+D44-SUM(D29:D42)</f>
        <v>81.947473209939403</v>
      </c>
      <c r="E43" s="143">
        <f t="shared" si="1"/>
        <v>-12.241872501734662</v>
      </c>
    </row>
    <row r="44" spans="1:10" s="200" customFormat="1">
      <c r="A44" s="115"/>
      <c r="B44" s="213" t="s">
        <v>92</v>
      </c>
      <c r="C44" s="145">
        <v>1058.38552956594</v>
      </c>
      <c r="D44" s="145">
        <v>1030.2226993802399</v>
      </c>
      <c r="E44" s="144">
        <f t="shared" si="1"/>
        <v>-2.6609235858742579</v>
      </c>
      <c r="G44" s="219"/>
      <c r="H44" s="219"/>
      <c r="I44" s="198"/>
      <c r="J44" s="198"/>
    </row>
    <row r="45" spans="1:10">
      <c r="G45" s="219"/>
      <c r="H45" s="219"/>
    </row>
    <row r="47" spans="1:10">
      <c r="G47" s="219"/>
      <c r="H47" s="219"/>
    </row>
    <row r="48" spans="1:10">
      <c r="C48" s="201"/>
      <c r="G48" s="219"/>
      <c r="H48" s="219"/>
      <c r="I48" s="200"/>
      <c r="J48" s="200"/>
    </row>
    <row r="49" spans="7:8">
      <c r="G49" s="219"/>
      <c r="H49" s="219"/>
    </row>
    <row r="50" spans="7:8">
      <c r="G50" s="219"/>
      <c r="H50" s="219"/>
    </row>
    <row r="51" spans="7:8">
      <c r="G51" s="219"/>
      <c r="H51" s="219"/>
    </row>
  </sheetData>
  <mergeCells count="4">
    <mergeCell ref="A1:E1"/>
    <mergeCell ref="A2:E2"/>
    <mergeCell ref="A24:E24"/>
    <mergeCell ref="A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composition</vt:lpstr>
      <vt:lpstr>export</vt:lpstr>
      <vt:lpstr>Import</vt:lpstr>
      <vt:lpstr>partner</vt:lpstr>
      <vt:lpstr>export!Print_Area</vt:lpstr>
    </vt:vector>
  </TitlesOfParts>
  <Company>TEPC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TEPC</dc:creator>
  <cp:lastModifiedBy>user</cp:lastModifiedBy>
  <cp:lastPrinted>2022-08-08T09:22:08Z</cp:lastPrinted>
  <dcterms:created xsi:type="dcterms:W3CDTF">2022-07-25T08:04:46Z</dcterms:created>
  <dcterms:modified xsi:type="dcterms:W3CDTF">2024-01-02T22:28:01Z</dcterms:modified>
</cp:coreProperties>
</file>